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galindo\Documents\Mis archivos recibidos\Para tata\datos abiertos\"/>
    </mc:Choice>
  </mc:AlternateContent>
  <bookViews>
    <workbookView xWindow="0" yWindow="0" windowWidth="20490" windowHeight="7755" tabRatio="802" activeTab="2"/>
  </bookViews>
  <sheets>
    <sheet name="2013" sheetId="29" r:id="rId1"/>
    <sheet name="2014" sheetId="26" r:id="rId2"/>
    <sheet name="2015" sheetId="25" r:id="rId3"/>
    <sheet name="2016" sheetId="2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25" l="1"/>
  <c r="AN45" i="25"/>
  <c r="AN18" i="26" l="1"/>
  <c r="AN21" i="26"/>
  <c r="AN22" i="26"/>
  <c r="AN23" i="26"/>
  <c r="AN31" i="26"/>
  <c r="AN32" i="26"/>
  <c r="AN38" i="26"/>
  <c r="AN41" i="26"/>
  <c r="AN45" i="26"/>
  <c r="AN38" i="24" l="1"/>
  <c r="AN20" i="24" l="1"/>
  <c r="AN18" i="24"/>
  <c r="AN11" i="24"/>
  <c r="D49" i="29" l="1"/>
  <c r="AP45" i="25" l="1"/>
  <c r="AP41" i="25"/>
  <c r="AP26" i="25"/>
  <c r="AP19" i="25"/>
  <c r="AP16" i="25"/>
  <c r="AP6" i="25"/>
  <c r="AP45" i="24"/>
  <c r="AP19" i="24"/>
  <c r="AP16" i="24"/>
  <c r="AP49" i="25" l="1"/>
  <c r="AS19" i="25" l="1"/>
  <c r="AS45" i="25"/>
  <c r="AS16" i="25"/>
  <c r="AS41" i="25"/>
  <c r="AS26" i="25"/>
  <c r="AS6" i="25"/>
  <c r="AS49" i="25" l="1"/>
  <c r="AN7" i="25" l="1"/>
  <c r="AN8" i="25"/>
  <c r="AN9" i="25"/>
  <c r="AN10" i="25"/>
  <c r="AN11" i="25"/>
  <c r="AN12" i="25"/>
  <c r="AN13" i="25"/>
  <c r="AN14" i="25"/>
  <c r="AN15" i="25"/>
  <c r="G49" i="25"/>
  <c r="AN47" i="25"/>
  <c r="AN48" i="25"/>
  <c r="AN42" i="25"/>
  <c r="AN43" i="25"/>
  <c r="AN44" i="25"/>
  <c r="AN36" i="25"/>
  <c r="AN37" i="25"/>
  <c r="AN38" i="25"/>
  <c r="AN39" i="25"/>
  <c r="AN40" i="25"/>
  <c r="AN33" i="25"/>
  <c r="AN30" i="25"/>
  <c r="AN28" i="25"/>
  <c r="AN29" i="25"/>
  <c r="AN26" i="25"/>
  <c r="AN18" i="25"/>
  <c r="AN19" i="25"/>
  <c r="AN20" i="25"/>
  <c r="AN22" i="25"/>
  <c r="AN23" i="25"/>
  <c r="AN24" i="25"/>
  <c r="AN25" i="25"/>
  <c r="AN17" i="25"/>
  <c r="AN16" i="25"/>
  <c r="AO16" i="25" l="1"/>
  <c r="AQ16" i="25" s="1"/>
  <c r="AO6" i="25"/>
  <c r="AQ6" i="25" s="1"/>
  <c r="AN6" i="24"/>
  <c r="AN7" i="24"/>
  <c r="AN8" i="24"/>
  <c r="AN9" i="24"/>
  <c r="AN16" i="24"/>
  <c r="AN17" i="24"/>
  <c r="AN21" i="24"/>
  <c r="AN22" i="24"/>
  <c r="AN23" i="24"/>
  <c r="AN27" i="24"/>
  <c r="AN29" i="24"/>
  <c r="AN31" i="24"/>
  <c r="AN32" i="24"/>
  <c r="AN33" i="24"/>
  <c r="AN34" i="24"/>
  <c r="AN35" i="24"/>
  <c r="AN37" i="24"/>
  <c r="AN41" i="24"/>
  <c r="AN45" i="24"/>
  <c r="AN46" i="24"/>
  <c r="P49" i="29"/>
  <c r="Q49" i="29"/>
  <c r="S49" i="29"/>
  <c r="T49" i="29"/>
  <c r="U49" i="29"/>
  <c r="X49" i="29"/>
  <c r="Z49" i="29"/>
  <c r="AA49" i="29"/>
  <c r="AD49" i="29"/>
  <c r="AE49" i="29"/>
  <c r="AL49" i="29"/>
  <c r="AM49" i="29"/>
  <c r="H49" i="29"/>
  <c r="I49" i="29"/>
  <c r="L49" i="29"/>
  <c r="M49" i="29"/>
  <c r="N7" i="29"/>
  <c r="N21" i="29"/>
  <c r="N23" i="29"/>
  <c r="N31" i="29"/>
  <c r="N32" i="29"/>
  <c r="N34" i="29"/>
  <c r="AN34" i="29" s="1"/>
  <c r="N41" i="29"/>
  <c r="AP41" i="29" s="1"/>
  <c r="N46" i="29"/>
  <c r="AN41" i="29"/>
  <c r="AO41" i="29" s="1"/>
  <c r="AQ41" i="29" s="1"/>
  <c r="E49" i="29"/>
  <c r="N49" i="24"/>
  <c r="R49" i="24"/>
  <c r="AN22" i="29"/>
  <c r="AN23" i="29"/>
  <c r="AN29" i="29"/>
  <c r="AN8" i="29"/>
  <c r="AN9" i="29"/>
  <c r="AN16" i="29"/>
  <c r="AN17" i="29"/>
  <c r="AN46" i="29" l="1"/>
  <c r="AO45" i="29" s="1"/>
  <c r="AP45" i="29"/>
  <c r="AP26" i="29"/>
  <c r="AN21" i="29"/>
  <c r="AP19" i="29"/>
  <c r="AN7" i="29"/>
  <c r="AP6" i="29"/>
  <c r="AO16" i="29"/>
  <c r="AQ16" i="29" s="1"/>
  <c r="AO45" i="24"/>
  <c r="AO19" i="24"/>
  <c r="AO16" i="24"/>
  <c r="AO19" i="29"/>
  <c r="AQ19" i="29" s="1"/>
  <c r="N49" i="29"/>
  <c r="AO6" i="29"/>
  <c r="AQ6" i="29" s="1"/>
  <c r="AN32" i="29"/>
  <c r="AN31" i="29"/>
  <c r="AN27" i="29"/>
  <c r="AD49" i="26"/>
  <c r="AK49" i="26"/>
  <c r="AM49" i="26"/>
  <c r="P49" i="24"/>
  <c r="Y49" i="24"/>
  <c r="AF49" i="24"/>
  <c r="AG49" i="24"/>
  <c r="G49" i="24"/>
  <c r="H49" i="24"/>
  <c r="I49" i="24"/>
  <c r="J49" i="24"/>
  <c r="M49" i="24"/>
  <c r="O49" i="24"/>
  <c r="Q49" i="24"/>
  <c r="V49" i="24"/>
  <c r="W49" i="24"/>
  <c r="Z49" i="24"/>
  <c r="AA49" i="24"/>
  <c r="AD49" i="24"/>
  <c r="AE49" i="24"/>
  <c r="D49" i="24"/>
  <c r="AH49" i="24"/>
  <c r="AI49" i="24"/>
  <c r="AP49" i="29" l="1"/>
  <c r="AS6" i="29" s="1"/>
  <c r="AS26" i="29"/>
  <c r="AQ45" i="29"/>
  <c r="L49" i="24"/>
  <c r="AQ45" i="24"/>
  <c r="F49" i="24"/>
  <c r="AP26" i="24"/>
  <c r="AP41" i="24"/>
  <c r="AQ16" i="24"/>
  <c r="K49" i="24"/>
  <c r="AP6" i="24"/>
  <c r="AQ19" i="24"/>
  <c r="AL49" i="24"/>
  <c r="AB49" i="24"/>
  <c r="X49" i="24"/>
  <c r="T49" i="24"/>
  <c r="E49" i="24"/>
  <c r="AM49" i="24"/>
  <c r="AK49" i="24"/>
  <c r="AN28" i="24"/>
  <c r="AO26" i="24" s="1"/>
  <c r="AC49" i="24"/>
  <c r="U49" i="24"/>
  <c r="S49" i="24"/>
  <c r="AN13" i="24"/>
  <c r="AO6" i="24" s="1"/>
  <c r="AJ49" i="24"/>
  <c r="AO26" i="29"/>
  <c r="AQ26" i="29" s="1"/>
  <c r="AN49" i="29"/>
  <c r="AO49" i="29"/>
  <c r="W29" i="26"/>
  <c r="AN29" i="26" s="1"/>
  <c r="E35" i="26"/>
  <c r="AP19" i="26"/>
  <c r="AH46" i="26"/>
  <c r="AH49" i="26" s="1"/>
  <c r="M46" i="26"/>
  <c r="AP45" i="26"/>
  <c r="T9" i="26"/>
  <c r="AN9" i="26" s="1"/>
  <c r="L16" i="26"/>
  <c r="V16" i="26"/>
  <c r="V49" i="26" s="1"/>
  <c r="AI7" i="26"/>
  <c r="L7" i="26"/>
  <c r="J7" i="26"/>
  <c r="S8" i="26"/>
  <c r="AN8" i="26" s="1"/>
  <c r="AJ17" i="26"/>
  <c r="AN17" i="26" s="1"/>
  <c r="K34" i="26"/>
  <c r="AN34" i="26" s="1"/>
  <c r="AI35" i="26"/>
  <c r="AI27" i="26"/>
  <c r="AN27" i="26" s="1"/>
  <c r="AJ49" i="25"/>
  <c r="AN31" i="25"/>
  <c r="AN34" i="25"/>
  <c r="AS19" i="29" l="1"/>
  <c r="AQ49" i="29"/>
  <c r="AT26" i="29" s="1"/>
  <c r="AS16" i="29"/>
  <c r="AS41" i="29"/>
  <c r="AS45" i="29"/>
  <c r="K49" i="26"/>
  <c r="AN46" i="26"/>
  <c r="AO45" i="26" s="1"/>
  <c r="AQ45" i="26" s="1"/>
  <c r="AP6" i="26"/>
  <c r="AN7" i="26"/>
  <c r="AN16" i="26"/>
  <c r="AN35" i="26"/>
  <c r="AQ6" i="24"/>
  <c r="AQ26" i="24"/>
  <c r="AP26" i="26"/>
  <c r="AP41" i="26"/>
  <c r="AP49" i="24"/>
  <c r="AN41" i="25"/>
  <c r="AO41" i="25" s="1"/>
  <c r="AQ41" i="25" s="1"/>
  <c r="AN46" i="25"/>
  <c r="AO45" i="25" s="1"/>
  <c r="AQ45" i="25" s="1"/>
  <c r="AN21" i="25"/>
  <c r="AN35" i="25"/>
  <c r="AK49" i="25"/>
  <c r="N49" i="25"/>
  <c r="AN27" i="25"/>
  <c r="H49" i="25"/>
  <c r="AN49" i="24"/>
  <c r="AO41" i="24"/>
  <c r="AQ41" i="24" s="1"/>
  <c r="S49" i="26"/>
  <c r="J49" i="26"/>
  <c r="T49" i="26"/>
  <c r="AE49" i="26"/>
  <c r="H49" i="26"/>
  <c r="M49" i="26"/>
  <c r="Z49" i="26"/>
  <c r="I49" i="26"/>
  <c r="AL49" i="26"/>
  <c r="AJ49" i="26"/>
  <c r="E49" i="26"/>
  <c r="L49" i="26"/>
  <c r="AI49" i="26"/>
  <c r="U49" i="26"/>
  <c r="AA49" i="26"/>
  <c r="Y49" i="26"/>
  <c r="D49" i="26"/>
  <c r="W49" i="26"/>
  <c r="AO41" i="26"/>
  <c r="AQ41" i="26" s="1"/>
  <c r="X49" i="25"/>
  <c r="AD49" i="25"/>
  <c r="AH49" i="25"/>
  <c r="AE49" i="25"/>
  <c r="AG49" i="25"/>
  <c r="AF49" i="25"/>
  <c r="Y49" i="25"/>
  <c r="O49" i="25"/>
  <c r="U49" i="25"/>
  <c r="P49" i="25"/>
  <c r="W49" i="25"/>
  <c r="V49" i="25"/>
  <c r="J49" i="25"/>
  <c r="I49" i="25"/>
  <c r="E49" i="25"/>
  <c r="AS49" i="29" l="1"/>
  <c r="AT41" i="29"/>
  <c r="AT6" i="29"/>
  <c r="AT19" i="29"/>
  <c r="AT16" i="29"/>
  <c r="AT45" i="29"/>
  <c r="AO16" i="26"/>
  <c r="AQ16" i="26" s="1"/>
  <c r="AO19" i="26"/>
  <c r="AQ19" i="26" s="1"/>
  <c r="AO6" i="26"/>
  <c r="AQ6" i="26" s="1"/>
  <c r="AS19" i="24"/>
  <c r="AS6" i="24"/>
  <c r="AS45" i="24"/>
  <c r="AS26" i="24"/>
  <c r="AS16" i="24"/>
  <c r="AS41" i="24"/>
  <c r="AP49" i="26"/>
  <c r="AQ49" i="24"/>
  <c r="AO19" i="25"/>
  <c r="AQ19" i="25" s="1"/>
  <c r="AO26" i="26"/>
  <c r="AQ26" i="26" s="1"/>
  <c r="S49" i="25"/>
  <c r="AA49" i="25"/>
  <c r="Q49" i="25"/>
  <c r="AI49" i="25"/>
  <c r="AN32" i="25"/>
  <c r="AO26" i="25" s="1"/>
  <c r="AQ26" i="25" s="1"/>
  <c r="M49" i="25"/>
  <c r="K49" i="25"/>
  <c r="AM49" i="25"/>
  <c r="D49" i="25"/>
  <c r="Z49" i="25"/>
  <c r="L49" i="25"/>
  <c r="T49" i="25"/>
  <c r="AL49" i="25"/>
  <c r="AO49" i="24"/>
  <c r="AN49" i="26"/>
  <c r="AT49" i="29" l="1"/>
  <c r="AT19" i="24"/>
  <c r="AT6" i="24"/>
  <c r="AT45" i="24"/>
  <c r="AT26" i="24"/>
  <c r="AT16" i="24"/>
  <c r="AS49" i="24"/>
  <c r="AT41" i="24"/>
  <c r="AS16" i="26"/>
  <c r="AS45" i="26"/>
  <c r="AS6" i="26"/>
  <c r="AS19" i="26"/>
  <c r="AS41" i="26"/>
  <c r="AS26" i="26"/>
  <c r="AQ49" i="26"/>
  <c r="AQ49" i="25"/>
  <c r="AO49" i="25"/>
  <c r="AN49" i="25"/>
  <c r="AO49" i="26"/>
  <c r="AT45" i="25" l="1"/>
  <c r="AT26" i="25"/>
  <c r="AT16" i="25"/>
  <c r="AT41" i="25"/>
  <c r="AT19" i="25"/>
  <c r="AT6" i="25"/>
  <c r="AT49" i="24"/>
  <c r="AT41" i="26"/>
  <c r="AT16" i="26"/>
  <c r="AT6" i="26"/>
  <c r="AT19" i="26"/>
  <c r="AT45" i="26"/>
  <c r="AS49" i="26"/>
  <c r="AT26" i="26"/>
  <c r="AT49" i="25" l="1"/>
  <c r="AT49" i="26"/>
</calcChain>
</file>

<file path=xl/sharedStrings.xml><?xml version="1.0" encoding="utf-8"?>
<sst xmlns="http://schemas.openxmlformats.org/spreadsheetml/2006/main" count="454" uniqueCount="83">
  <si>
    <t>FACULTAD</t>
  </si>
  <si>
    <t>PROGRAMA</t>
  </si>
  <si>
    <t>CIENCIAS CONTABLES, ECONÓMICAS Y ADMINISTRATIVAS</t>
  </si>
  <si>
    <t>CIENCIAS BÁSICAS</t>
  </si>
  <si>
    <t>INGENIERÍA</t>
  </si>
  <si>
    <t>CIENCIAS DE LA EDUCACIÓN</t>
  </si>
  <si>
    <t>CIENCIAS AGROPECUARIAS</t>
  </si>
  <si>
    <t>M</t>
  </si>
  <si>
    <t>Tecnología en gestión de mercados</t>
  </si>
  <si>
    <t>Administración de empresas</t>
  </si>
  <si>
    <t>Administración Financiera</t>
  </si>
  <si>
    <t>Contaduría Pública</t>
  </si>
  <si>
    <t>Maestría en tributación</t>
  </si>
  <si>
    <t>Maestría en administración</t>
  </si>
  <si>
    <t>Biología</t>
  </si>
  <si>
    <t>Química</t>
  </si>
  <si>
    <t>Maestría en Ciencias Biológicas</t>
  </si>
  <si>
    <t>Tecnología en información y sistemas</t>
  </si>
  <si>
    <t>Ingeniería de Sistemas</t>
  </si>
  <si>
    <t>Ingeniería de Alimentos</t>
  </si>
  <si>
    <t>Especialización en TIC para innovación educativa</t>
  </si>
  <si>
    <t>Tecnología en Salud Ocupacional</t>
  </si>
  <si>
    <t>Lic. Ciencias Sociales</t>
  </si>
  <si>
    <t>Lic. Educación básica con énfasis en educación artística</t>
  </si>
  <si>
    <t>Lic. Matemáticas y Física</t>
  </si>
  <si>
    <t>Lic. Ciencias Sociales a distancia</t>
  </si>
  <si>
    <t>Lic. Pedagogía Infantil</t>
  </si>
  <si>
    <t>Especialización en Pedagogía</t>
  </si>
  <si>
    <t>Maestría en Ciencias de la Educación</t>
  </si>
  <si>
    <t>Doctorado en educación y cultural ambiental</t>
  </si>
  <si>
    <t>Medicina veterinaria y zootecnia</t>
  </si>
  <si>
    <t>Maestría en sistemas sotenibles de producción</t>
  </si>
  <si>
    <t>Maestría en agroforestería</t>
  </si>
  <si>
    <t>Doctorado en ciencias naturales y desarrollo sostenible</t>
  </si>
  <si>
    <t>Tecnología en Criminalística</t>
  </si>
  <si>
    <t>Derecho</t>
  </si>
  <si>
    <t>CIENCIAS POLÍTICAS</t>
  </si>
  <si>
    <t>Ingeniería Agroecológica</t>
  </si>
  <si>
    <t>Tecnología en desarrollo de software - Distancia</t>
  </si>
  <si>
    <t>Especialización en Teleinformática</t>
  </si>
  <si>
    <t>Lic. Educación artística y cultural</t>
  </si>
  <si>
    <t>Lic. Educación fisica deportes y recreación</t>
  </si>
  <si>
    <t>Lic. Inglés</t>
  </si>
  <si>
    <t>Lic. Lengua castellana y literatura</t>
  </si>
  <si>
    <t>Lic. Lengua castellana - Distancia</t>
  </si>
  <si>
    <t>Psicología</t>
  </si>
  <si>
    <t>Especialización en Control Interno y aseguramiento</t>
  </si>
  <si>
    <t>Especialización en formulación y evaluación de proyectos</t>
  </si>
  <si>
    <t>Especialización en Gerencia de talento humano</t>
  </si>
  <si>
    <t>Especialización en Gerencia Tributaria</t>
  </si>
  <si>
    <t>Especialización en Derecho Ambiental</t>
  </si>
  <si>
    <t>Especialización en Derecho contencioso administrativo</t>
  </si>
  <si>
    <t>Teatro</t>
  </si>
  <si>
    <t>Coral</t>
  </si>
  <si>
    <t>Ajedrez</t>
  </si>
  <si>
    <t>Artes plásticas</t>
  </si>
  <si>
    <t>Atletismo</t>
  </si>
  <si>
    <t>Ballet</t>
  </si>
  <si>
    <t>Baloncesto</t>
  </si>
  <si>
    <t>Banda Sinfónica</t>
  </si>
  <si>
    <t>Fútbol</t>
  </si>
  <si>
    <t>Fútsala</t>
  </si>
  <si>
    <t>Lev. Pesas</t>
  </si>
  <si>
    <t>Música andina</t>
  </si>
  <si>
    <t>Porras</t>
  </si>
  <si>
    <t>Rugby</t>
  </si>
  <si>
    <t>Taekwondo</t>
  </si>
  <si>
    <t>Taenis de mesa</t>
  </si>
  <si>
    <t>Ultimate Frsbeee</t>
  </si>
  <si>
    <t>Voleibol</t>
  </si>
  <si>
    <t>F</t>
  </si>
  <si>
    <t xml:space="preserve">ACTIVIDADES CULTURALES - DEPORTIVAS </t>
  </si>
  <si>
    <t>20% DESCUENTO MATRÍCULA</t>
  </si>
  <si>
    <t xml:space="preserve">TOTAL </t>
  </si>
  <si>
    <t>Total Estudiantes por programa</t>
  </si>
  <si>
    <t>Total estudiantes por facultad</t>
  </si>
  <si>
    <t>Total estudiantes por facultad al año</t>
  </si>
  <si>
    <t>TOTAL AL AÑO</t>
  </si>
  <si>
    <t>TOTAL AÑO</t>
  </si>
  <si>
    <t>facultad/cultura</t>
  </si>
  <si>
    <t>facultad/deportes</t>
  </si>
  <si>
    <t>% cultura</t>
  </si>
  <si>
    <t>%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</si>
</sst>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0" fillId="0" borderId="17" xfId="0" applyFill="1" applyBorder="1"/>
    <xf numFmtId="0" fontId="0" fillId="0" borderId="0" xfId="0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vertical="center"/>
    </xf>
    <xf numFmtId="1" fontId="4" fillId="0" borderId="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vertical="center"/>
    </xf>
    <xf numFmtId="1" fontId="4" fillId="0" borderId="5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1" fontId="1" fillId="0" borderId="37" xfId="0" applyNumberFormat="1" applyFont="1" applyFill="1" applyBorder="1" applyAlignment="1">
      <alignment vertical="center"/>
    </xf>
    <xf numFmtId="1" fontId="4" fillId="0" borderId="3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4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4" fillId="0" borderId="0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40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42" xfId="0" applyNumberFormat="1" applyFont="1" applyFill="1" applyBorder="1" applyAlignment="1">
      <alignment vertical="center"/>
    </xf>
    <xf numFmtId="1" fontId="1" fillId="0" borderId="37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9" xfId="0" applyFont="1" applyFill="1" applyBorder="1"/>
    <xf numFmtId="0" fontId="2" fillId="0" borderId="2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27"/>
      <color rgb="FFC2CA54"/>
      <color rgb="FFFFFF99"/>
      <color rgb="FFEAF286"/>
      <color rgb="FFE7F373"/>
      <color rgb="FFF7FE9A"/>
      <color rgb="FFFFFF00"/>
      <color rgb="FFFFFF66"/>
      <color rgb="FFFFFFCC"/>
      <color rgb="FFF9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&#209;O%202015%20DBU%20CCY\DESCUENTOS%20II-2014%20CCY\TODOS%20GRUPOS%20DEPOR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ODOS"/>
      <sheetName val="Hoja1"/>
      <sheetName val="Hoja3"/>
    </sheetNames>
    <sheetDataSet>
      <sheetData sheetId="0" refreshError="1"/>
      <sheetData sheetId="1">
        <row r="2">
          <cell r="C2">
            <v>1</v>
          </cell>
        </row>
        <row r="4">
          <cell r="C4">
            <v>1</v>
          </cell>
        </row>
        <row r="25">
          <cell r="C25">
            <v>1</v>
          </cell>
        </row>
        <row r="30">
          <cell r="C30">
            <v>1</v>
          </cell>
        </row>
        <row r="31">
          <cell r="C31">
            <v>1</v>
          </cell>
        </row>
        <row r="36">
          <cell r="C36">
            <v>1</v>
          </cell>
        </row>
        <row r="38">
          <cell r="C38">
            <v>1</v>
          </cell>
        </row>
        <row r="45">
          <cell r="C45">
            <v>1</v>
          </cell>
        </row>
        <row r="46">
          <cell r="C46">
            <v>1</v>
          </cell>
        </row>
        <row r="52">
          <cell r="C52">
            <v>1</v>
          </cell>
        </row>
        <row r="75">
          <cell r="C75">
            <v>1</v>
          </cell>
        </row>
        <row r="88">
          <cell r="C88">
            <v>1</v>
          </cell>
        </row>
        <row r="98">
          <cell r="C98">
            <v>1</v>
          </cell>
        </row>
        <row r="99">
          <cell r="C99">
            <v>1</v>
          </cell>
        </row>
        <row r="123">
          <cell r="C123">
            <v>1</v>
          </cell>
        </row>
        <row r="139">
          <cell r="C139">
            <v>1</v>
          </cell>
        </row>
        <row r="143">
          <cell r="C143">
            <v>1</v>
          </cell>
        </row>
        <row r="144">
          <cell r="C144">
            <v>1</v>
          </cell>
        </row>
        <row r="146">
          <cell r="C146">
            <v>1</v>
          </cell>
        </row>
        <row r="148">
          <cell r="C148">
            <v>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zoomScale="80" zoomScaleNormal="80" workbookViewId="0">
      <selection activeCell="C32" sqref="C32"/>
    </sheetView>
  </sheetViews>
  <sheetFormatPr baseColWidth="10" defaultRowHeight="15" x14ac:dyDescent="0.25"/>
  <cols>
    <col min="1" max="1" width="1.5703125" style="5" customWidth="1"/>
    <col min="2" max="2" width="16" style="7" customWidth="1"/>
    <col min="3" max="3" width="44" style="7" customWidth="1"/>
    <col min="4" max="4" width="11.85546875" style="7" customWidth="1"/>
    <col min="5" max="5" width="9.28515625" style="7" customWidth="1"/>
    <col min="6" max="6" width="7.42578125" style="7" customWidth="1"/>
    <col min="7" max="7" width="6" style="7" customWidth="1"/>
    <col min="8" max="8" width="9.7109375" style="7" customWidth="1"/>
    <col min="9" max="39" width="6" style="7" customWidth="1"/>
    <col min="40" max="40" width="12.85546875" style="134" customWidth="1"/>
    <col min="41" max="41" width="12.85546875" style="84" customWidth="1"/>
    <col min="42" max="42" width="9.28515625" style="84" customWidth="1"/>
    <col min="43" max="43" width="9.5703125" style="84" customWidth="1"/>
    <col min="44" max="46" width="11" style="84" customWidth="1"/>
    <col min="47" max="16384" width="11.42578125" style="5"/>
  </cols>
  <sheetData>
    <row r="1" spans="2:46" s="4" customFormat="1" ht="27" customHeight="1" x14ac:dyDescent="0.25">
      <c r="B1" s="135" t="s">
        <v>0</v>
      </c>
      <c r="C1" s="135" t="s">
        <v>1</v>
      </c>
      <c r="D1" s="145" t="s">
        <v>71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29"/>
      <c r="AQ1" s="29"/>
      <c r="AR1" s="29"/>
      <c r="AS1" s="29"/>
      <c r="AT1" s="29"/>
    </row>
    <row r="2" spans="2:46" s="4" customFormat="1" ht="25.5" customHeight="1" x14ac:dyDescent="0.25">
      <c r="B2" s="136"/>
      <c r="C2" s="136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29"/>
      <c r="AQ2" s="29"/>
      <c r="AR2" s="29"/>
      <c r="AS2" s="29"/>
      <c r="AT2" s="29"/>
    </row>
    <row r="3" spans="2:46" s="1" customFormat="1" ht="33" customHeight="1" x14ac:dyDescent="0.25">
      <c r="B3" s="136"/>
      <c r="C3" s="136"/>
      <c r="D3" s="151" t="s">
        <v>54</v>
      </c>
      <c r="E3" s="152"/>
      <c r="F3" s="157" t="s">
        <v>55</v>
      </c>
      <c r="G3" s="152"/>
      <c r="H3" s="140" t="s">
        <v>56</v>
      </c>
      <c r="I3" s="141"/>
      <c r="J3" s="153" t="s">
        <v>57</v>
      </c>
      <c r="K3" s="141"/>
      <c r="L3" s="140" t="s">
        <v>58</v>
      </c>
      <c r="M3" s="141"/>
      <c r="N3" s="140" t="s">
        <v>59</v>
      </c>
      <c r="O3" s="141"/>
      <c r="P3" s="140" t="s">
        <v>53</v>
      </c>
      <c r="Q3" s="141"/>
      <c r="R3" s="140" t="s">
        <v>60</v>
      </c>
      <c r="S3" s="141"/>
      <c r="T3" s="140" t="s">
        <v>61</v>
      </c>
      <c r="U3" s="141"/>
      <c r="V3" s="140" t="s">
        <v>62</v>
      </c>
      <c r="W3" s="141"/>
      <c r="X3" s="140" t="s">
        <v>63</v>
      </c>
      <c r="Y3" s="141"/>
      <c r="Z3" s="140" t="s">
        <v>64</v>
      </c>
      <c r="AA3" s="141"/>
      <c r="AB3" s="140" t="s">
        <v>65</v>
      </c>
      <c r="AC3" s="141"/>
      <c r="AD3" s="140" t="s">
        <v>66</v>
      </c>
      <c r="AE3" s="141"/>
      <c r="AF3" s="140" t="s">
        <v>52</v>
      </c>
      <c r="AG3" s="141"/>
      <c r="AH3" s="140" t="s">
        <v>67</v>
      </c>
      <c r="AI3" s="141"/>
      <c r="AJ3" s="140" t="s">
        <v>68</v>
      </c>
      <c r="AK3" s="141"/>
      <c r="AL3" s="140" t="s">
        <v>69</v>
      </c>
      <c r="AM3" s="141"/>
      <c r="AN3" s="166" t="s">
        <v>74</v>
      </c>
      <c r="AO3" s="135" t="s">
        <v>75</v>
      </c>
      <c r="AP3" s="135" t="s">
        <v>79</v>
      </c>
      <c r="AQ3" s="135" t="s">
        <v>80</v>
      </c>
      <c r="AR3" s="88"/>
      <c r="AS3" s="135" t="s">
        <v>81</v>
      </c>
      <c r="AT3" s="135" t="s">
        <v>82</v>
      </c>
    </row>
    <row r="4" spans="2:46" s="1" customFormat="1" ht="23.25" hidden="1" customHeight="1" x14ac:dyDescent="0.25">
      <c r="B4" s="137"/>
      <c r="C4" s="137"/>
      <c r="D4" s="32"/>
      <c r="E4" s="33"/>
      <c r="F4" s="34"/>
      <c r="G4" s="35"/>
      <c r="H4" s="36"/>
      <c r="I4" s="35"/>
      <c r="J4" s="37"/>
      <c r="K4" s="37"/>
      <c r="L4" s="36"/>
      <c r="M4" s="35"/>
      <c r="N4" s="36"/>
      <c r="O4" s="35"/>
      <c r="P4" s="36"/>
      <c r="Q4" s="35"/>
      <c r="R4" s="36"/>
      <c r="S4" s="35"/>
      <c r="T4" s="36"/>
      <c r="U4" s="35"/>
      <c r="V4" s="36"/>
      <c r="W4" s="35"/>
      <c r="X4" s="36"/>
      <c r="Y4" s="35"/>
      <c r="Z4" s="36"/>
      <c r="AA4" s="35"/>
      <c r="AB4" s="36"/>
      <c r="AC4" s="35"/>
      <c r="AD4" s="36"/>
      <c r="AE4" s="35"/>
      <c r="AF4" s="36"/>
      <c r="AG4" s="35"/>
      <c r="AH4" s="36"/>
      <c r="AI4" s="35"/>
      <c r="AJ4" s="36"/>
      <c r="AK4" s="35"/>
      <c r="AL4" s="36"/>
      <c r="AM4" s="35"/>
      <c r="AN4" s="167"/>
      <c r="AO4" s="136"/>
      <c r="AP4" s="136"/>
      <c r="AQ4" s="136"/>
      <c r="AR4" s="89"/>
      <c r="AS4" s="136"/>
      <c r="AT4" s="136"/>
    </row>
    <row r="5" spans="2:46" s="1" customFormat="1" ht="23.25" customHeight="1" x14ac:dyDescent="0.25">
      <c r="B5" s="32"/>
      <c r="C5" s="32"/>
      <c r="D5" s="32" t="s">
        <v>70</v>
      </c>
      <c r="E5" s="33" t="s">
        <v>7</v>
      </c>
      <c r="F5" s="39" t="s">
        <v>70</v>
      </c>
      <c r="G5" s="35" t="s">
        <v>7</v>
      </c>
      <c r="H5" s="36" t="s">
        <v>70</v>
      </c>
      <c r="I5" s="35" t="s">
        <v>7</v>
      </c>
      <c r="J5" s="37" t="s">
        <v>70</v>
      </c>
      <c r="K5" s="37" t="s">
        <v>7</v>
      </c>
      <c r="L5" s="36" t="s">
        <v>70</v>
      </c>
      <c r="M5" s="35" t="s">
        <v>7</v>
      </c>
      <c r="N5" s="36" t="s">
        <v>70</v>
      </c>
      <c r="O5" s="35" t="s">
        <v>7</v>
      </c>
      <c r="P5" s="36" t="s">
        <v>70</v>
      </c>
      <c r="Q5" s="35" t="s">
        <v>7</v>
      </c>
      <c r="R5" s="36" t="s">
        <v>70</v>
      </c>
      <c r="S5" s="35" t="s">
        <v>7</v>
      </c>
      <c r="T5" s="36" t="s">
        <v>70</v>
      </c>
      <c r="U5" s="35" t="s">
        <v>7</v>
      </c>
      <c r="V5" s="36" t="s">
        <v>70</v>
      </c>
      <c r="W5" s="35" t="s">
        <v>7</v>
      </c>
      <c r="X5" s="36" t="s">
        <v>70</v>
      </c>
      <c r="Y5" s="35" t="s">
        <v>7</v>
      </c>
      <c r="Z5" s="36" t="s">
        <v>70</v>
      </c>
      <c r="AA5" s="35" t="s">
        <v>7</v>
      </c>
      <c r="AB5" s="36" t="s">
        <v>70</v>
      </c>
      <c r="AC5" s="35" t="s">
        <v>7</v>
      </c>
      <c r="AD5" s="36" t="s">
        <v>70</v>
      </c>
      <c r="AE5" s="35" t="s">
        <v>7</v>
      </c>
      <c r="AF5" s="36" t="s">
        <v>70</v>
      </c>
      <c r="AG5" s="35" t="s">
        <v>7</v>
      </c>
      <c r="AH5" s="36" t="s">
        <v>70</v>
      </c>
      <c r="AI5" s="35" t="s">
        <v>7</v>
      </c>
      <c r="AJ5" s="36" t="s">
        <v>70</v>
      </c>
      <c r="AK5" s="35" t="s">
        <v>7</v>
      </c>
      <c r="AL5" s="36" t="s">
        <v>70</v>
      </c>
      <c r="AM5" s="35" t="s">
        <v>7</v>
      </c>
      <c r="AN5" s="168"/>
      <c r="AO5" s="137"/>
      <c r="AP5" s="137"/>
      <c r="AQ5" s="137"/>
      <c r="AR5" s="32"/>
      <c r="AS5" s="137"/>
      <c r="AT5" s="137"/>
    </row>
    <row r="6" spans="2:46" s="4" customFormat="1" ht="27.75" customHeight="1" x14ac:dyDescent="0.25">
      <c r="B6" s="142" t="s">
        <v>2</v>
      </c>
      <c r="C6" s="3" t="s">
        <v>8</v>
      </c>
      <c r="D6" s="9"/>
      <c r="E6" s="8"/>
      <c r="F6" s="103"/>
      <c r="G6" s="103"/>
      <c r="H6" s="10"/>
      <c r="I6" s="8"/>
      <c r="J6" s="43"/>
      <c r="K6" s="43"/>
      <c r="L6" s="10"/>
      <c r="M6" s="8"/>
      <c r="N6" s="10"/>
      <c r="O6" s="8"/>
      <c r="P6" s="10"/>
      <c r="Q6" s="8"/>
      <c r="R6" s="10"/>
      <c r="S6" s="8"/>
      <c r="T6" s="10"/>
      <c r="U6" s="8"/>
      <c r="V6" s="10"/>
      <c r="W6" s="8"/>
      <c r="X6" s="10"/>
      <c r="Y6" s="8"/>
      <c r="Z6" s="10"/>
      <c r="AA6" s="8"/>
      <c r="AB6" s="10"/>
      <c r="AC6" s="8"/>
      <c r="AD6" s="10"/>
      <c r="AE6" s="8"/>
      <c r="AF6" s="10"/>
      <c r="AG6" s="8"/>
      <c r="AH6" s="10"/>
      <c r="AI6" s="8"/>
      <c r="AJ6" s="10"/>
      <c r="AK6" s="8"/>
      <c r="AL6" s="10"/>
      <c r="AM6" s="8"/>
      <c r="AN6" s="126"/>
      <c r="AO6" s="90">
        <f>AN6+AN7+AN8+AN9+AN10+AN11+AN12+AN13+AN14+AN15</f>
        <v>16</v>
      </c>
      <c r="AP6" s="45">
        <f>N7</f>
        <v>3</v>
      </c>
      <c r="AQ6" s="45">
        <f>AO6-AP6</f>
        <v>13</v>
      </c>
      <c r="AR6" s="91"/>
      <c r="AS6" s="45">
        <f>(AP6*100)/AP49</f>
        <v>10.714285714285714</v>
      </c>
      <c r="AT6" s="45">
        <f>(AQ6*100)/AQ49</f>
        <v>16.049382716049383</v>
      </c>
    </row>
    <row r="7" spans="2:46" s="4" customFormat="1" x14ac:dyDescent="0.25">
      <c r="B7" s="142"/>
      <c r="C7" s="3" t="s">
        <v>9</v>
      </c>
      <c r="D7" s="9"/>
      <c r="E7" s="8"/>
      <c r="F7" s="103"/>
      <c r="G7" s="103"/>
      <c r="H7" s="10"/>
      <c r="I7" s="8"/>
      <c r="J7" s="43"/>
      <c r="K7" s="43"/>
      <c r="L7" s="10">
        <v>1</v>
      </c>
      <c r="M7" s="8">
        <v>2</v>
      </c>
      <c r="N7" s="10">
        <f>SUM(H7:M7)</f>
        <v>3</v>
      </c>
      <c r="O7" s="8"/>
      <c r="P7" s="10"/>
      <c r="Q7" s="8"/>
      <c r="R7" s="10"/>
      <c r="S7" s="8">
        <v>2</v>
      </c>
      <c r="T7" s="10">
        <v>1</v>
      </c>
      <c r="U7" s="8"/>
      <c r="V7" s="10"/>
      <c r="W7" s="8"/>
      <c r="X7" s="10"/>
      <c r="Y7" s="8"/>
      <c r="Z7" s="10"/>
      <c r="AA7" s="8"/>
      <c r="AB7" s="10"/>
      <c r="AC7" s="8"/>
      <c r="AD7" s="10"/>
      <c r="AE7" s="8"/>
      <c r="AF7" s="10"/>
      <c r="AG7" s="8"/>
      <c r="AH7" s="10"/>
      <c r="AI7" s="8"/>
      <c r="AJ7" s="10"/>
      <c r="AK7" s="8"/>
      <c r="AL7" s="10">
        <v>1</v>
      </c>
      <c r="AM7" s="8">
        <v>2</v>
      </c>
      <c r="AN7" s="113">
        <f>SUM(L7:AM7)</f>
        <v>12</v>
      </c>
      <c r="AO7" s="92"/>
      <c r="AP7" s="48"/>
      <c r="AQ7" s="48"/>
      <c r="AR7" s="93"/>
      <c r="AS7" s="48"/>
      <c r="AT7" s="48"/>
    </row>
    <row r="8" spans="2:46" s="4" customFormat="1" ht="13.5" customHeight="1" x14ac:dyDescent="0.25">
      <c r="B8" s="142"/>
      <c r="C8" s="3" t="s">
        <v>10</v>
      </c>
      <c r="D8" s="9"/>
      <c r="E8" s="8"/>
      <c r="F8" s="103"/>
      <c r="G8" s="103"/>
      <c r="H8" s="10"/>
      <c r="I8" s="8"/>
      <c r="J8" s="43"/>
      <c r="K8" s="43"/>
      <c r="L8" s="10"/>
      <c r="M8" s="8"/>
      <c r="N8" s="10"/>
      <c r="O8" s="8"/>
      <c r="P8" s="10"/>
      <c r="Q8" s="8"/>
      <c r="R8" s="10"/>
      <c r="S8" s="8">
        <v>2</v>
      </c>
      <c r="T8" s="10"/>
      <c r="U8" s="8"/>
      <c r="V8" s="10"/>
      <c r="W8" s="8"/>
      <c r="X8" s="10"/>
      <c r="Y8" s="8"/>
      <c r="Z8" s="10"/>
      <c r="AA8" s="8"/>
      <c r="AB8" s="10"/>
      <c r="AC8" s="8"/>
      <c r="AD8" s="10"/>
      <c r="AE8" s="8"/>
      <c r="AF8" s="10"/>
      <c r="AG8" s="8"/>
      <c r="AH8" s="10"/>
      <c r="AI8" s="8"/>
      <c r="AJ8" s="10"/>
      <c r="AK8" s="8"/>
      <c r="AL8" s="10"/>
      <c r="AM8" s="8"/>
      <c r="AN8" s="43">
        <f>SUM(L8:AM8)</f>
        <v>2</v>
      </c>
      <c r="AO8" s="92"/>
      <c r="AP8" s="48"/>
      <c r="AQ8" s="48"/>
      <c r="AR8" s="93"/>
      <c r="AS8" s="48"/>
      <c r="AT8" s="48"/>
    </row>
    <row r="9" spans="2:46" s="4" customFormat="1" x14ac:dyDescent="0.25">
      <c r="B9" s="142"/>
      <c r="C9" s="3" t="s">
        <v>11</v>
      </c>
      <c r="D9" s="9"/>
      <c r="E9" s="8"/>
      <c r="F9" s="103"/>
      <c r="G9" s="103"/>
      <c r="H9" s="10"/>
      <c r="I9" s="8"/>
      <c r="J9" s="43"/>
      <c r="K9" s="43"/>
      <c r="L9" s="10"/>
      <c r="M9" s="8"/>
      <c r="N9" s="10"/>
      <c r="O9" s="8"/>
      <c r="P9" s="10"/>
      <c r="Q9" s="8"/>
      <c r="R9" s="10"/>
      <c r="S9" s="8"/>
      <c r="T9" s="10"/>
      <c r="U9" s="8">
        <v>1</v>
      </c>
      <c r="V9" s="10"/>
      <c r="W9" s="8"/>
      <c r="X9" s="10"/>
      <c r="Y9" s="8"/>
      <c r="Z9" s="10"/>
      <c r="AA9" s="8"/>
      <c r="AB9" s="10"/>
      <c r="AC9" s="8"/>
      <c r="AD9" s="10"/>
      <c r="AE9" s="8">
        <v>1</v>
      </c>
      <c r="AF9" s="10"/>
      <c r="AG9" s="8"/>
      <c r="AH9" s="10"/>
      <c r="AI9" s="8"/>
      <c r="AJ9" s="10"/>
      <c r="AK9" s="8"/>
      <c r="AL9" s="10"/>
      <c r="AM9" s="8"/>
      <c r="AN9" s="43">
        <f>SUM(L9:AM9)</f>
        <v>2</v>
      </c>
      <c r="AO9" s="92"/>
      <c r="AP9" s="48"/>
      <c r="AQ9" s="48"/>
      <c r="AR9" s="93"/>
      <c r="AS9" s="48"/>
      <c r="AT9" s="48"/>
    </row>
    <row r="10" spans="2:46" s="4" customFormat="1" ht="27" customHeight="1" x14ac:dyDescent="0.25">
      <c r="B10" s="142"/>
      <c r="C10" s="2" t="s">
        <v>46</v>
      </c>
      <c r="D10" s="11"/>
      <c r="E10" s="12"/>
      <c r="F10" s="103"/>
      <c r="G10" s="103"/>
      <c r="H10" s="13"/>
      <c r="I10" s="12"/>
      <c r="J10" s="52"/>
      <c r="K10" s="5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52"/>
      <c r="AO10" s="92"/>
      <c r="AP10" s="48"/>
      <c r="AQ10" s="48"/>
      <c r="AR10" s="93"/>
      <c r="AS10" s="48"/>
      <c r="AT10" s="48"/>
    </row>
    <row r="11" spans="2:46" s="4" customFormat="1" ht="26.25" x14ac:dyDescent="0.25">
      <c r="B11" s="142"/>
      <c r="C11" s="2" t="s">
        <v>47</v>
      </c>
      <c r="D11" s="11"/>
      <c r="E11" s="12"/>
      <c r="F11" s="103"/>
      <c r="G11" s="103"/>
      <c r="H11" s="13"/>
      <c r="I11" s="12"/>
      <c r="J11" s="52"/>
      <c r="K11" s="5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2"/>
      <c r="AN11" s="52"/>
      <c r="AO11" s="92"/>
      <c r="AP11" s="48"/>
      <c r="AQ11" s="48"/>
      <c r="AR11" s="93"/>
      <c r="AS11" s="48"/>
      <c r="AT11" s="48"/>
    </row>
    <row r="12" spans="2:46" s="4" customFormat="1" x14ac:dyDescent="0.25">
      <c r="B12" s="142"/>
      <c r="C12" s="2" t="s">
        <v>48</v>
      </c>
      <c r="D12" s="11"/>
      <c r="E12" s="12"/>
      <c r="F12" s="103"/>
      <c r="G12" s="103"/>
      <c r="H12" s="13"/>
      <c r="I12" s="12"/>
      <c r="J12" s="52"/>
      <c r="K12" s="5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2"/>
      <c r="AN12" s="52"/>
      <c r="AO12" s="92"/>
      <c r="AP12" s="48"/>
      <c r="AQ12" s="48"/>
      <c r="AR12" s="93"/>
      <c r="AS12" s="48"/>
      <c r="AT12" s="48"/>
    </row>
    <row r="13" spans="2:46" s="4" customFormat="1" x14ac:dyDescent="0.25">
      <c r="B13" s="142"/>
      <c r="C13" s="2" t="s">
        <v>49</v>
      </c>
      <c r="D13" s="11"/>
      <c r="E13" s="12"/>
      <c r="F13" s="103"/>
      <c r="G13" s="103"/>
      <c r="H13" s="13"/>
      <c r="I13" s="12"/>
      <c r="J13" s="52"/>
      <c r="K13" s="5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2"/>
      <c r="AN13" s="52"/>
      <c r="AO13" s="92"/>
      <c r="AP13" s="48"/>
      <c r="AQ13" s="48"/>
      <c r="AR13" s="93"/>
      <c r="AS13" s="48"/>
      <c r="AT13" s="48"/>
    </row>
    <row r="14" spans="2:46" s="4" customFormat="1" x14ac:dyDescent="0.25">
      <c r="B14" s="142"/>
      <c r="C14" s="3" t="s">
        <v>12</v>
      </c>
      <c r="D14" s="9"/>
      <c r="E14" s="8"/>
      <c r="F14" s="103"/>
      <c r="G14" s="103"/>
      <c r="H14" s="10"/>
      <c r="I14" s="8"/>
      <c r="J14" s="43"/>
      <c r="K14" s="43"/>
      <c r="L14" s="10"/>
      <c r="M14" s="8"/>
      <c r="N14" s="10"/>
      <c r="O14" s="8"/>
      <c r="P14" s="10"/>
      <c r="Q14" s="8"/>
      <c r="R14" s="10"/>
      <c r="S14" s="8"/>
      <c r="T14" s="10"/>
      <c r="U14" s="8"/>
      <c r="V14" s="10"/>
      <c r="W14" s="8"/>
      <c r="X14" s="10"/>
      <c r="Y14" s="8"/>
      <c r="Z14" s="10"/>
      <c r="AA14" s="8"/>
      <c r="AB14" s="10"/>
      <c r="AC14" s="8"/>
      <c r="AD14" s="10"/>
      <c r="AE14" s="8"/>
      <c r="AF14" s="10"/>
      <c r="AG14" s="8"/>
      <c r="AH14" s="10"/>
      <c r="AI14" s="8"/>
      <c r="AJ14" s="10"/>
      <c r="AK14" s="8"/>
      <c r="AL14" s="10"/>
      <c r="AM14" s="8"/>
      <c r="AN14" s="43"/>
      <c r="AO14" s="92"/>
      <c r="AP14" s="48"/>
      <c r="AQ14" s="48"/>
      <c r="AR14" s="93"/>
      <c r="AS14" s="48"/>
      <c r="AT14" s="48"/>
    </row>
    <row r="15" spans="2:46" s="4" customFormat="1" ht="15.75" thickBot="1" x14ac:dyDescent="0.3">
      <c r="B15" s="143"/>
      <c r="C15" s="20" t="s">
        <v>13</v>
      </c>
      <c r="D15" s="54"/>
      <c r="E15" s="25"/>
      <c r="F15" s="127"/>
      <c r="G15" s="127"/>
      <c r="H15" s="26"/>
      <c r="I15" s="25"/>
      <c r="J15" s="56"/>
      <c r="K15" s="56"/>
      <c r="L15" s="26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25"/>
      <c r="Z15" s="26"/>
      <c r="AA15" s="25"/>
      <c r="AB15" s="26"/>
      <c r="AC15" s="25"/>
      <c r="AD15" s="26"/>
      <c r="AE15" s="25"/>
      <c r="AF15" s="26"/>
      <c r="AG15" s="25"/>
      <c r="AH15" s="26"/>
      <c r="AI15" s="25"/>
      <c r="AJ15" s="26"/>
      <c r="AK15" s="25"/>
      <c r="AL15" s="26"/>
      <c r="AM15" s="25"/>
      <c r="AN15" s="56"/>
      <c r="AO15" s="94"/>
      <c r="AP15" s="58"/>
      <c r="AQ15" s="58"/>
      <c r="AR15" s="95"/>
      <c r="AS15" s="58"/>
      <c r="AT15" s="58"/>
    </row>
    <row r="16" spans="2:46" s="4" customFormat="1" x14ac:dyDescent="0.25">
      <c r="B16" s="144" t="s">
        <v>3</v>
      </c>
      <c r="C16" s="19" t="s">
        <v>14</v>
      </c>
      <c r="D16" s="60"/>
      <c r="E16" s="23"/>
      <c r="F16" s="125"/>
      <c r="G16" s="125"/>
      <c r="H16" s="24"/>
      <c r="I16" s="23"/>
      <c r="J16" s="62"/>
      <c r="K16" s="62"/>
      <c r="L16" s="24"/>
      <c r="M16" s="23"/>
      <c r="N16" s="24"/>
      <c r="O16" s="23"/>
      <c r="P16" s="24"/>
      <c r="Q16" s="23"/>
      <c r="R16" s="24"/>
      <c r="S16" s="23"/>
      <c r="T16" s="24">
        <v>1</v>
      </c>
      <c r="U16" s="23"/>
      <c r="V16" s="24"/>
      <c r="W16" s="23"/>
      <c r="X16" s="24"/>
      <c r="Y16" s="23"/>
      <c r="Z16" s="24"/>
      <c r="AA16" s="23"/>
      <c r="AB16" s="24"/>
      <c r="AC16" s="23"/>
      <c r="AD16" s="24">
        <v>1</v>
      </c>
      <c r="AE16" s="23"/>
      <c r="AF16" s="24"/>
      <c r="AG16" s="23"/>
      <c r="AH16" s="24"/>
      <c r="AI16" s="23"/>
      <c r="AJ16" s="24"/>
      <c r="AK16" s="23"/>
      <c r="AL16" s="24">
        <v>2</v>
      </c>
      <c r="AM16" s="23"/>
      <c r="AN16" s="62">
        <f>SUM(L16:AM16)</f>
        <v>4</v>
      </c>
      <c r="AO16" s="96">
        <f>AN16+AN17+AN18</f>
        <v>8</v>
      </c>
      <c r="AP16" s="64">
        <v>0</v>
      </c>
      <c r="AQ16" s="64">
        <f>AO16-AP16</f>
        <v>8</v>
      </c>
      <c r="AR16" s="97"/>
      <c r="AS16" s="66">
        <f>(AP16*100)/AP49</f>
        <v>0</v>
      </c>
      <c r="AT16" s="66">
        <f>(AQ16*100)/AQ49</f>
        <v>9.8765432098765427</v>
      </c>
    </row>
    <row r="17" spans="2:46" s="4" customFormat="1" x14ac:dyDescent="0.25">
      <c r="B17" s="142"/>
      <c r="C17" s="3" t="s">
        <v>15</v>
      </c>
      <c r="D17" s="9"/>
      <c r="E17" s="8"/>
      <c r="F17" s="103"/>
      <c r="G17" s="103"/>
      <c r="H17" s="10"/>
      <c r="I17" s="8"/>
      <c r="J17" s="43"/>
      <c r="K17" s="43"/>
      <c r="L17" s="10"/>
      <c r="M17" s="8"/>
      <c r="N17" s="10"/>
      <c r="O17" s="8"/>
      <c r="P17" s="10"/>
      <c r="Q17" s="8"/>
      <c r="R17" s="10"/>
      <c r="S17" s="8"/>
      <c r="T17" s="10"/>
      <c r="U17" s="8">
        <v>1</v>
      </c>
      <c r="V17" s="10"/>
      <c r="W17" s="8"/>
      <c r="X17" s="10"/>
      <c r="Y17" s="8"/>
      <c r="Z17" s="10"/>
      <c r="AA17" s="8">
        <v>1</v>
      </c>
      <c r="AB17" s="10"/>
      <c r="AC17" s="8"/>
      <c r="AD17" s="10"/>
      <c r="AE17" s="8"/>
      <c r="AF17" s="10"/>
      <c r="AG17" s="8"/>
      <c r="AH17" s="10"/>
      <c r="AI17" s="8"/>
      <c r="AJ17" s="10"/>
      <c r="AK17" s="8"/>
      <c r="AL17" s="10">
        <v>1</v>
      </c>
      <c r="AM17" s="8">
        <v>1</v>
      </c>
      <c r="AN17" s="43">
        <f>SUM(L17:AM17)</f>
        <v>4</v>
      </c>
      <c r="AO17" s="98"/>
      <c r="AP17" s="68"/>
      <c r="AQ17" s="68"/>
      <c r="AR17" s="99"/>
      <c r="AS17" s="48"/>
      <c r="AT17" s="48"/>
    </row>
    <row r="18" spans="2:46" s="4" customFormat="1" ht="15.75" thickBot="1" x14ac:dyDescent="0.3">
      <c r="B18" s="143"/>
      <c r="C18" s="20" t="s">
        <v>16</v>
      </c>
      <c r="D18" s="54"/>
      <c r="E18" s="25"/>
      <c r="F18" s="127"/>
      <c r="G18" s="127"/>
      <c r="H18" s="26"/>
      <c r="I18" s="25"/>
      <c r="J18" s="56"/>
      <c r="K18" s="56"/>
      <c r="L18" s="26"/>
      <c r="M18" s="25"/>
      <c r="N18" s="26"/>
      <c r="O18" s="25"/>
      <c r="P18" s="26"/>
      <c r="Q18" s="25"/>
      <c r="R18" s="26"/>
      <c r="S18" s="25"/>
      <c r="T18" s="26"/>
      <c r="U18" s="25"/>
      <c r="V18" s="26"/>
      <c r="W18" s="25"/>
      <c r="X18" s="26"/>
      <c r="Y18" s="25"/>
      <c r="Z18" s="26"/>
      <c r="AA18" s="25"/>
      <c r="AB18" s="26"/>
      <c r="AC18" s="25"/>
      <c r="AD18" s="26"/>
      <c r="AE18" s="25"/>
      <c r="AF18" s="26"/>
      <c r="AG18" s="25"/>
      <c r="AH18" s="26"/>
      <c r="AI18" s="25"/>
      <c r="AJ18" s="26"/>
      <c r="AK18" s="25"/>
      <c r="AL18" s="26"/>
      <c r="AM18" s="25"/>
      <c r="AN18" s="128"/>
      <c r="AO18" s="100"/>
      <c r="AP18" s="70"/>
      <c r="AQ18" s="70"/>
      <c r="AR18" s="101"/>
      <c r="AS18" s="58"/>
      <c r="AT18" s="58"/>
    </row>
    <row r="19" spans="2:46" s="4" customFormat="1" x14ac:dyDescent="0.25">
      <c r="B19" s="144" t="s">
        <v>4</v>
      </c>
      <c r="C19" s="19" t="s">
        <v>17</v>
      </c>
      <c r="D19" s="60"/>
      <c r="E19" s="23"/>
      <c r="F19" s="125"/>
      <c r="G19" s="125"/>
      <c r="H19" s="24"/>
      <c r="I19" s="23"/>
      <c r="J19" s="62"/>
      <c r="K19" s="62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/>
      <c r="AF19" s="24"/>
      <c r="AG19" s="23"/>
      <c r="AH19" s="24"/>
      <c r="AI19" s="23"/>
      <c r="AJ19" s="24"/>
      <c r="AK19" s="23"/>
      <c r="AL19" s="24"/>
      <c r="AM19" s="23"/>
      <c r="AN19" s="129"/>
      <c r="AO19" s="96">
        <f>AN19+AN20+AN21+AN22+AN23+AN24+AN25</f>
        <v>15</v>
      </c>
      <c r="AP19" s="64">
        <f>N21+N23</f>
        <v>2</v>
      </c>
      <c r="AQ19" s="64">
        <f>AO19-AP19</f>
        <v>13</v>
      </c>
      <c r="AR19" s="97"/>
      <c r="AS19" s="66">
        <f>(AP19*100)/AP49</f>
        <v>7.1428571428571432</v>
      </c>
      <c r="AT19" s="66">
        <f>(AQ19*100)/AQ49</f>
        <v>16.049382716049383</v>
      </c>
    </row>
    <row r="20" spans="2:46" s="4" customFormat="1" x14ac:dyDescent="0.25">
      <c r="B20" s="142"/>
      <c r="C20" s="2" t="s">
        <v>38</v>
      </c>
      <c r="D20" s="11"/>
      <c r="E20" s="12"/>
      <c r="F20" s="103"/>
      <c r="G20" s="103"/>
      <c r="H20" s="13"/>
      <c r="I20" s="12"/>
      <c r="J20" s="52"/>
      <c r="K20" s="5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0"/>
      <c r="AO20" s="98"/>
      <c r="AP20" s="68"/>
      <c r="AQ20" s="68"/>
      <c r="AR20" s="99"/>
      <c r="AS20" s="48"/>
      <c r="AT20" s="48"/>
    </row>
    <row r="21" spans="2:46" s="4" customFormat="1" x14ac:dyDescent="0.25">
      <c r="B21" s="142"/>
      <c r="C21" s="2" t="s">
        <v>37</v>
      </c>
      <c r="D21" s="11"/>
      <c r="E21" s="12"/>
      <c r="F21" s="103"/>
      <c r="G21" s="103"/>
      <c r="H21" s="13">
        <v>1</v>
      </c>
      <c r="I21" s="12"/>
      <c r="J21" s="52"/>
      <c r="K21" s="52"/>
      <c r="L21" s="13"/>
      <c r="M21" s="12"/>
      <c r="N21" s="13">
        <f>SUM(H21:M21)</f>
        <v>1</v>
      </c>
      <c r="O21" s="12"/>
      <c r="P21" s="13"/>
      <c r="Q21" s="12"/>
      <c r="R21" s="13"/>
      <c r="S21" s="12">
        <v>1</v>
      </c>
      <c r="T21" s="13"/>
      <c r="U21" s="12"/>
      <c r="V21" s="13"/>
      <c r="W21" s="12"/>
      <c r="X21" s="13"/>
      <c r="Y21" s="12"/>
      <c r="Z21" s="13"/>
      <c r="AA21" s="12">
        <v>1</v>
      </c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>
        <v>1</v>
      </c>
      <c r="AM21" s="12"/>
      <c r="AN21" s="130">
        <f>SUM(E21:AM21)</f>
        <v>5</v>
      </c>
      <c r="AO21" s="98"/>
      <c r="AP21" s="68"/>
      <c r="AQ21" s="68"/>
      <c r="AR21" s="99"/>
      <c r="AS21" s="48"/>
      <c r="AT21" s="48"/>
    </row>
    <row r="22" spans="2:46" s="4" customFormat="1" x14ac:dyDescent="0.25">
      <c r="B22" s="142"/>
      <c r="C22" s="3" t="s">
        <v>18</v>
      </c>
      <c r="D22" s="9"/>
      <c r="E22" s="8">
        <v>1</v>
      </c>
      <c r="F22" s="103"/>
      <c r="G22" s="103"/>
      <c r="H22" s="10"/>
      <c r="I22" s="8"/>
      <c r="J22" s="43"/>
      <c r="K22" s="43"/>
      <c r="L22" s="10"/>
      <c r="M22" s="8"/>
      <c r="N22" s="10"/>
      <c r="O22" s="8"/>
      <c r="P22" s="10"/>
      <c r="Q22" s="8"/>
      <c r="R22" s="10"/>
      <c r="S22" s="8">
        <v>1</v>
      </c>
      <c r="T22" s="10"/>
      <c r="U22" s="8">
        <v>1</v>
      </c>
      <c r="V22" s="10"/>
      <c r="W22" s="8"/>
      <c r="X22" s="10"/>
      <c r="Y22" s="8"/>
      <c r="Z22" s="10"/>
      <c r="AA22" s="8"/>
      <c r="AB22" s="10"/>
      <c r="AC22" s="8"/>
      <c r="AD22" s="10"/>
      <c r="AE22" s="8">
        <v>1</v>
      </c>
      <c r="AF22" s="10"/>
      <c r="AG22" s="8"/>
      <c r="AH22" s="10"/>
      <c r="AI22" s="8"/>
      <c r="AJ22" s="10"/>
      <c r="AK22" s="8"/>
      <c r="AL22" s="10">
        <v>2</v>
      </c>
      <c r="AM22" s="8"/>
      <c r="AN22" s="113">
        <f>SUM(E22:AM22)</f>
        <v>6</v>
      </c>
      <c r="AO22" s="98"/>
      <c r="AP22" s="68"/>
      <c r="AQ22" s="68"/>
      <c r="AR22" s="99"/>
      <c r="AS22" s="48"/>
      <c r="AT22" s="48"/>
    </row>
    <row r="23" spans="2:46" s="4" customFormat="1" ht="15" customHeight="1" x14ac:dyDescent="0.25">
      <c r="B23" s="142"/>
      <c r="C23" s="3" t="s">
        <v>19</v>
      </c>
      <c r="D23" s="9"/>
      <c r="E23" s="8"/>
      <c r="F23" s="103"/>
      <c r="G23" s="103"/>
      <c r="H23" s="10"/>
      <c r="I23" s="8"/>
      <c r="J23" s="43"/>
      <c r="K23" s="43"/>
      <c r="L23" s="10">
        <v>1</v>
      </c>
      <c r="M23" s="8"/>
      <c r="N23" s="10">
        <f>SUM(H23:M23)</f>
        <v>1</v>
      </c>
      <c r="O23" s="8"/>
      <c r="P23" s="10"/>
      <c r="Q23" s="8"/>
      <c r="R23" s="10"/>
      <c r="S23" s="8">
        <v>1</v>
      </c>
      <c r="T23" s="10"/>
      <c r="U23" s="8">
        <v>1</v>
      </c>
      <c r="V23" s="10"/>
      <c r="W23" s="8"/>
      <c r="X23" s="10"/>
      <c r="Y23" s="8"/>
      <c r="Z23" s="10"/>
      <c r="AA23" s="8"/>
      <c r="AB23" s="10"/>
      <c r="AC23" s="8"/>
      <c r="AD23" s="10"/>
      <c r="AE23" s="8"/>
      <c r="AF23" s="10"/>
      <c r="AG23" s="8"/>
      <c r="AH23" s="10"/>
      <c r="AI23" s="8"/>
      <c r="AJ23" s="10"/>
      <c r="AK23" s="8"/>
      <c r="AL23" s="10"/>
      <c r="AM23" s="8"/>
      <c r="AN23" s="113">
        <f>SUM(E23:AM23)</f>
        <v>4</v>
      </c>
      <c r="AO23" s="98"/>
      <c r="AP23" s="68"/>
      <c r="AQ23" s="68"/>
      <c r="AR23" s="99"/>
      <c r="AS23" s="48"/>
      <c r="AT23" s="48"/>
    </row>
    <row r="24" spans="2:46" s="4" customFormat="1" x14ac:dyDescent="0.25">
      <c r="B24" s="142"/>
      <c r="C24" s="2" t="s">
        <v>39</v>
      </c>
      <c r="D24" s="11"/>
      <c r="E24" s="12"/>
      <c r="F24" s="103"/>
      <c r="G24" s="103"/>
      <c r="H24" s="13"/>
      <c r="I24" s="12"/>
      <c r="J24" s="52"/>
      <c r="K24" s="5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30"/>
      <c r="AO24" s="98"/>
      <c r="AP24" s="68"/>
      <c r="AQ24" s="68"/>
      <c r="AR24" s="99"/>
      <c r="AS24" s="48"/>
      <c r="AT24" s="48"/>
    </row>
    <row r="25" spans="2:46" s="4" customFormat="1" ht="15.75" thickBot="1" x14ac:dyDescent="0.3">
      <c r="B25" s="143"/>
      <c r="C25" s="20" t="s">
        <v>20</v>
      </c>
      <c r="D25" s="54"/>
      <c r="E25" s="25"/>
      <c r="F25" s="127"/>
      <c r="G25" s="127"/>
      <c r="H25" s="26"/>
      <c r="I25" s="25"/>
      <c r="J25" s="56"/>
      <c r="K25" s="56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25"/>
      <c r="Z25" s="26"/>
      <c r="AA25" s="25"/>
      <c r="AB25" s="26"/>
      <c r="AC25" s="25"/>
      <c r="AD25" s="26"/>
      <c r="AE25" s="25"/>
      <c r="AF25" s="26"/>
      <c r="AG25" s="25"/>
      <c r="AH25" s="26"/>
      <c r="AI25" s="25"/>
      <c r="AJ25" s="26"/>
      <c r="AK25" s="25"/>
      <c r="AL25" s="26"/>
      <c r="AM25" s="25"/>
      <c r="AN25" s="128"/>
      <c r="AO25" s="100"/>
      <c r="AP25" s="70"/>
      <c r="AQ25" s="70"/>
      <c r="AR25" s="101"/>
      <c r="AS25" s="58"/>
      <c r="AT25" s="58"/>
    </row>
    <row r="26" spans="2:46" s="4" customFormat="1" ht="24.75" customHeight="1" x14ac:dyDescent="0.25">
      <c r="B26" s="144" t="s">
        <v>5</v>
      </c>
      <c r="C26" s="19" t="s">
        <v>21</v>
      </c>
      <c r="D26" s="60"/>
      <c r="E26" s="23"/>
      <c r="F26" s="125"/>
      <c r="G26" s="125"/>
      <c r="H26" s="24"/>
      <c r="I26" s="23"/>
      <c r="J26" s="62"/>
      <c r="K26" s="62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/>
      <c r="AF26" s="24"/>
      <c r="AG26" s="23"/>
      <c r="AH26" s="24"/>
      <c r="AI26" s="23"/>
      <c r="AJ26" s="24"/>
      <c r="AK26" s="23"/>
      <c r="AL26" s="24"/>
      <c r="AM26" s="23"/>
      <c r="AN26" s="129"/>
      <c r="AO26" s="96">
        <f>AN26+AN27+AN28+AN29+AN30+AN31+AN32+AN33+AN34+AN35+AN36+AN37+AN38+AN39+AN40</f>
        <v>44</v>
      </c>
      <c r="AP26" s="64">
        <f>N31+N32+N34+P32+Q32</f>
        <v>16</v>
      </c>
      <c r="AQ26" s="64">
        <f>AO26-AP26</f>
        <v>28</v>
      </c>
      <c r="AR26" s="97"/>
      <c r="AS26" s="66">
        <f>(AP26*100)/AP49</f>
        <v>57.142857142857146</v>
      </c>
      <c r="AT26" s="66">
        <f>(AQ26*100)/AQ49</f>
        <v>34.567901234567898</v>
      </c>
    </row>
    <row r="27" spans="2:46" s="4" customFormat="1" x14ac:dyDescent="0.25">
      <c r="B27" s="142"/>
      <c r="C27" s="3" t="s">
        <v>22</v>
      </c>
      <c r="D27" s="9"/>
      <c r="E27" s="8"/>
      <c r="F27" s="103"/>
      <c r="G27" s="103"/>
      <c r="H27" s="10"/>
      <c r="I27" s="8"/>
      <c r="J27" s="43"/>
      <c r="K27" s="43"/>
      <c r="L27" s="10"/>
      <c r="M27" s="8"/>
      <c r="N27" s="10"/>
      <c r="O27" s="8"/>
      <c r="P27" s="10"/>
      <c r="Q27" s="8"/>
      <c r="R27" s="10"/>
      <c r="S27" s="8"/>
      <c r="T27" s="10"/>
      <c r="U27" s="8"/>
      <c r="V27" s="10"/>
      <c r="W27" s="8"/>
      <c r="X27" s="10"/>
      <c r="Y27" s="8"/>
      <c r="Z27" s="10"/>
      <c r="AA27" s="8"/>
      <c r="AB27" s="10"/>
      <c r="AC27" s="8"/>
      <c r="AD27" s="10"/>
      <c r="AE27" s="8"/>
      <c r="AF27" s="10"/>
      <c r="AG27" s="8"/>
      <c r="AH27" s="10"/>
      <c r="AI27" s="8"/>
      <c r="AJ27" s="10"/>
      <c r="AK27" s="8"/>
      <c r="AL27" s="10"/>
      <c r="AM27" s="8">
        <v>1</v>
      </c>
      <c r="AN27" s="113">
        <f>SUM(E27:AM27)</f>
        <v>1</v>
      </c>
      <c r="AO27" s="98"/>
      <c r="AP27" s="68"/>
      <c r="AQ27" s="68"/>
      <c r="AR27" s="99"/>
      <c r="AS27" s="48"/>
      <c r="AT27" s="48"/>
    </row>
    <row r="28" spans="2:46" s="4" customFormat="1" ht="25.5" x14ac:dyDescent="0.25">
      <c r="B28" s="142"/>
      <c r="C28" s="3" t="s">
        <v>23</v>
      </c>
      <c r="D28" s="9"/>
      <c r="E28" s="8"/>
      <c r="F28" s="103"/>
      <c r="G28" s="103"/>
      <c r="H28" s="10"/>
      <c r="I28" s="8"/>
      <c r="J28" s="43"/>
      <c r="K28" s="43"/>
      <c r="L28" s="10"/>
      <c r="M28" s="8"/>
      <c r="N28" s="10"/>
      <c r="O28" s="8"/>
      <c r="P28" s="10"/>
      <c r="Q28" s="8"/>
      <c r="R28" s="10"/>
      <c r="S28" s="8"/>
      <c r="T28" s="10"/>
      <c r="U28" s="8"/>
      <c r="V28" s="10"/>
      <c r="W28" s="8"/>
      <c r="X28" s="10"/>
      <c r="Y28" s="8"/>
      <c r="Z28" s="10"/>
      <c r="AA28" s="8"/>
      <c r="AB28" s="10"/>
      <c r="AC28" s="8"/>
      <c r="AD28" s="10"/>
      <c r="AE28" s="8"/>
      <c r="AF28" s="10"/>
      <c r="AG28" s="8"/>
      <c r="AH28" s="10"/>
      <c r="AI28" s="8"/>
      <c r="AJ28" s="10"/>
      <c r="AK28" s="8"/>
      <c r="AL28" s="10"/>
      <c r="AM28" s="8"/>
      <c r="AN28" s="113"/>
      <c r="AO28" s="98"/>
      <c r="AP28" s="68"/>
      <c r="AQ28" s="68"/>
      <c r="AR28" s="99"/>
      <c r="AS28" s="48"/>
      <c r="AT28" s="48"/>
    </row>
    <row r="29" spans="2:46" s="4" customFormat="1" x14ac:dyDescent="0.25">
      <c r="B29" s="142"/>
      <c r="C29" s="3" t="s">
        <v>24</v>
      </c>
      <c r="D29" s="9"/>
      <c r="E29" s="8"/>
      <c r="F29" s="103"/>
      <c r="G29" s="103"/>
      <c r="H29" s="10"/>
      <c r="I29" s="8"/>
      <c r="J29" s="43"/>
      <c r="K29" s="43"/>
      <c r="L29" s="10"/>
      <c r="M29" s="8"/>
      <c r="N29" s="10"/>
      <c r="O29" s="8"/>
      <c r="P29" s="10"/>
      <c r="Q29" s="8"/>
      <c r="R29" s="10"/>
      <c r="S29" s="8">
        <v>3</v>
      </c>
      <c r="T29" s="10"/>
      <c r="U29" s="8">
        <v>2</v>
      </c>
      <c r="V29" s="10"/>
      <c r="W29" s="8"/>
      <c r="X29" s="10"/>
      <c r="Y29" s="8"/>
      <c r="Z29" s="10"/>
      <c r="AA29" s="8"/>
      <c r="AB29" s="10"/>
      <c r="AC29" s="8"/>
      <c r="AD29" s="10"/>
      <c r="AE29" s="8"/>
      <c r="AF29" s="10"/>
      <c r="AG29" s="8"/>
      <c r="AH29" s="10"/>
      <c r="AI29" s="8"/>
      <c r="AJ29" s="10"/>
      <c r="AK29" s="8"/>
      <c r="AL29" s="10"/>
      <c r="AM29" s="8"/>
      <c r="AN29" s="113">
        <f>SUM(E29:AM29)</f>
        <v>5</v>
      </c>
      <c r="AO29" s="98"/>
      <c r="AP29" s="68"/>
      <c r="AQ29" s="68"/>
      <c r="AR29" s="99"/>
      <c r="AS29" s="48"/>
      <c r="AT29" s="48"/>
    </row>
    <row r="30" spans="2:46" s="4" customFormat="1" x14ac:dyDescent="0.25">
      <c r="B30" s="142"/>
      <c r="C30" s="3" t="s">
        <v>25</v>
      </c>
      <c r="D30" s="9"/>
      <c r="E30" s="8"/>
      <c r="F30" s="103"/>
      <c r="G30" s="103"/>
      <c r="H30" s="10"/>
      <c r="I30" s="8"/>
      <c r="J30" s="43"/>
      <c r="K30" s="43"/>
      <c r="L30" s="10"/>
      <c r="M30" s="8"/>
      <c r="N30" s="10"/>
      <c r="O30" s="8"/>
      <c r="P30" s="10"/>
      <c r="Q30" s="8"/>
      <c r="R30" s="10"/>
      <c r="S30" s="8"/>
      <c r="T30" s="10"/>
      <c r="U30" s="8"/>
      <c r="V30" s="10"/>
      <c r="W30" s="8"/>
      <c r="X30" s="10"/>
      <c r="Y30" s="8"/>
      <c r="Z30" s="10"/>
      <c r="AA30" s="8"/>
      <c r="AB30" s="10"/>
      <c r="AC30" s="8"/>
      <c r="AD30" s="10"/>
      <c r="AE30" s="8"/>
      <c r="AF30" s="10"/>
      <c r="AG30" s="8"/>
      <c r="AH30" s="10"/>
      <c r="AI30" s="8"/>
      <c r="AJ30" s="10"/>
      <c r="AK30" s="8"/>
      <c r="AL30" s="10"/>
      <c r="AM30" s="8"/>
      <c r="AN30" s="113"/>
      <c r="AO30" s="98"/>
      <c r="AP30" s="68"/>
      <c r="AQ30" s="68"/>
      <c r="AR30" s="99"/>
      <c r="AS30" s="48"/>
      <c r="AT30" s="48"/>
    </row>
    <row r="31" spans="2:46" s="4" customFormat="1" x14ac:dyDescent="0.25">
      <c r="B31" s="142"/>
      <c r="C31" s="3" t="s">
        <v>26</v>
      </c>
      <c r="D31" s="9"/>
      <c r="E31" s="8"/>
      <c r="F31" s="103"/>
      <c r="G31" s="103"/>
      <c r="H31" s="10">
        <v>1</v>
      </c>
      <c r="I31" s="8"/>
      <c r="J31" s="43"/>
      <c r="K31" s="43"/>
      <c r="L31" s="10"/>
      <c r="M31" s="8"/>
      <c r="N31" s="10">
        <f>SUM(H31:M31)</f>
        <v>1</v>
      </c>
      <c r="O31" s="8"/>
      <c r="P31" s="10"/>
      <c r="Q31" s="8"/>
      <c r="R31" s="10"/>
      <c r="S31" s="8"/>
      <c r="T31" s="10"/>
      <c r="U31" s="8"/>
      <c r="V31" s="10"/>
      <c r="W31" s="8"/>
      <c r="X31" s="10"/>
      <c r="Y31" s="8"/>
      <c r="Z31" s="10"/>
      <c r="AA31" s="8"/>
      <c r="AB31" s="10"/>
      <c r="AC31" s="8"/>
      <c r="AD31" s="10"/>
      <c r="AE31" s="8"/>
      <c r="AF31" s="10"/>
      <c r="AG31" s="8"/>
      <c r="AH31" s="10"/>
      <c r="AI31" s="8"/>
      <c r="AJ31" s="10"/>
      <c r="AK31" s="8"/>
      <c r="AL31" s="10"/>
      <c r="AM31" s="8"/>
      <c r="AN31" s="113">
        <f>SUM(E31:AM31)</f>
        <v>2</v>
      </c>
      <c r="AO31" s="98"/>
      <c r="AP31" s="68"/>
      <c r="AQ31" s="68"/>
      <c r="AR31" s="99"/>
      <c r="AS31" s="48"/>
      <c r="AT31" s="48"/>
    </row>
    <row r="32" spans="2:46" s="4" customFormat="1" x14ac:dyDescent="0.25">
      <c r="B32" s="142"/>
      <c r="C32" s="2" t="s">
        <v>40</v>
      </c>
      <c r="D32" s="11">
        <v>1</v>
      </c>
      <c r="E32" s="12"/>
      <c r="F32" s="103"/>
      <c r="G32" s="103"/>
      <c r="H32" s="13">
        <v>1</v>
      </c>
      <c r="I32" s="12"/>
      <c r="J32" s="52"/>
      <c r="K32" s="52"/>
      <c r="L32" s="13">
        <v>2</v>
      </c>
      <c r="M32" s="12"/>
      <c r="N32" s="13">
        <f>SUM(H32:M32)</f>
        <v>3</v>
      </c>
      <c r="O32" s="12"/>
      <c r="P32" s="13">
        <v>4</v>
      </c>
      <c r="Q32" s="12">
        <v>6</v>
      </c>
      <c r="R32" s="13"/>
      <c r="S32" s="12">
        <v>3</v>
      </c>
      <c r="T32" s="13"/>
      <c r="U32" s="12">
        <v>2</v>
      </c>
      <c r="V32" s="13"/>
      <c r="W32" s="12"/>
      <c r="X32" s="13"/>
      <c r="Y32" s="12"/>
      <c r="Z32" s="13">
        <v>2</v>
      </c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>
        <v>2</v>
      </c>
      <c r="AM32" s="12">
        <v>2</v>
      </c>
      <c r="AN32" s="130">
        <f>SUM(D32:AM32)</f>
        <v>28</v>
      </c>
      <c r="AO32" s="98"/>
      <c r="AP32" s="68"/>
      <c r="AQ32" s="68"/>
      <c r="AR32" s="99"/>
      <c r="AS32" s="48"/>
      <c r="AT32" s="48"/>
    </row>
    <row r="33" spans="1:46" s="4" customFormat="1" x14ac:dyDescent="0.25">
      <c r="B33" s="142"/>
      <c r="C33" s="2" t="s">
        <v>41</v>
      </c>
      <c r="D33" s="11"/>
      <c r="E33" s="12"/>
      <c r="F33" s="103"/>
      <c r="G33" s="103"/>
      <c r="H33" s="13"/>
      <c r="I33" s="12"/>
      <c r="J33" s="52"/>
      <c r="K33" s="5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2"/>
      <c r="AN33" s="130"/>
      <c r="AO33" s="98"/>
      <c r="AP33" s="68"/>
      <c r="AQ33" s="68"/>
      <c r="AR33" s="99"/>
      <c r="AS33" s="48"/>
      <c r="AT33" s="48"/>
    </row>
    <row r="34" spans="1:46" s="4" customFormat="1" x14ac:dyDescent="0.25">
      <c r="B34" s="142"/>
      <c r="C34" s="2" t="s">
        <v>42</v>
      </c>
      <c r="D34" s="11"/>
      <c r="E34" s="12">
        <v>1</v>
      </c>
      <c r="F34" s="103"/>
      <c r="G34" s="103"/>
      <c r="H34" s="13"/>
      <c r="I34" s="12">
        <v>1</v>
      </c>
      <c r="J34" s="52"/>
      <c r="K34" s="52"/>
      <c r="L34" s="13"/>
      <c r="M34" s="12">
        <v>1</v>
      </c>
      <c r="N34" s="13">
        <f>SUM(H34:M34)</f>
        <v>2</v>
      </c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/>
      <c r="AB34" s="13"/>
      <c r="AC34" s="12"/>
      <c r="AD34" s="13"/>
      <c r="AE34" s="12">
        <v>3</v>
      </c>
      <c r="AF34" s="13"/>
      <c r="AG34" s="12"/>
      <c r="AH34" s="13"/>
      <c r="AI34" s="12"/>
      <c r="AJ34" s="13"/>
      <c r="AK34" s="12"/>
      <c r="AL34" s="13"/>
      <c r="AM34" s="12"/>
      <c r="AN34" s="130">
        <f>SUM(D34:AM34)</f>
        <v>8</v>
      </c>
      <c r="AO34" s="98"/>
      <c r="AP34" s="68"/>
      <c r="AQ34" s="68"/>
      <c r="AR34" s="99"/>
      <c r="AS34" s="48"/>
      <c r="AT34" s="48"/>
    </row>
    <row r="35" spans="1:46" s="4" customFormat="1" x14ac:dyDescent="0.25">
      <c r="B35" s="142"/>
      <c r="C35" s="2" t="s">
        <v>43</v>
      </c>
      <c r="D35" s="11"/>
      <c r="E35" s="12"/>
      <c r="F35" s="103"/>
      <c r="G35" s="103"/>
      <c r="H35" s="13"/>
      <c r="I35" s="12"/>
      <c r="J35" s="52"/>
      <c r="K35" s="5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2"/>
      <c r="AN35" s="130"/>
      <c r="AO35" s="98"/>
      <c r="AP35" s="68"/>
      <c r="AQ35" s="68"/>
      <c r="AR35" s="99"/>
      <c r="AS35" s="48"/>
      <c r="AT35" s="48"/>
    </row>
    <row r="36" spans="1:46" s="4" customFormat="1" x14ac:dyDescent="0.25">
      <c r="B36" s="142"/>
      <c r="C36" s="2" t="s">
        <v>44</v>
      </c>
      <c r="D36" s="11"/>
      <c r="E36" s="12"/>
      <c r="F36" s="103"/>
      <c r="G36" s="103"/>
      <c r="H36" s="13"/>
      <c r="I36" s="12"/>
      <c r="J36" s="52"/>
      <c r="K36" s="5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2"/>
      <c r="AN36" s="130"/>
      <c r="AO36" s="98"/>
      <c r="AP36" s="68"/>
      <c r="AQ36" s="68"/>
      <c r="AR36" s="99"/>
      <c r="AS36" s="48"/>
      <c r="AT36" s="48"/>
    </row>
    <row r="37" spans="1:46" s="4" customFormat="1" x14ac:dyDescent="0.25">
      <c r="B37" s="142"/>
      <c r="C37" s="2" t="s">
        <v>45</v>
      </c>
      <c r="D37" s="11"/>
      <c r="E37" s="12"/>
      <c r="F37" s="103"/>
      <c r="G37" s="103"/>
      <c r="H37" s="13"/>
      <c r="I37" s="12"/>
      <c r="J37" s="52"/>
      <c r="K37" s="5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2"/>
      <c r="AN37" s="130"/>
      <c r="AO37" s="98"/>
      <c r="AP37" s="68"/>
      <c r="AQ37" s="68"/>
      <c r="AR37" s="99"/>
      <c r="AS37" s="48"/>
      <c r="AT37" s="48"/>
    </row>
    <row r="38" spans="1:46" s="4" customFormat="1" ht="15" customHeight="1" x14ac:dyDescent="0.25">
      <c r="B38" s="142"/>
      <c r="C38" s="3" t="s">
        <v>27</v>
      </c>
      <c r="D38" s="9"/>
      <c r="E38" s="8"/>
      <c r="F38" s="103"/>
      <c r="G38" s="103"/>
      <c r="H38" s="10"/>
      <c r="I38" s="8"/>
      <c r="J38" s="43"/>
      <c r="K38" s="43"/>
      <c r="L38" s="10"/>
      <c r="M38" s="8"/>
      <c r="N38" s="10"/>
      <c r="O38" s="8"/>
      <c r="P38" s="10"/>
      <c r="Q38" s="8"/>
      <c r="R38" s="10"/>
      <c r="S38" s="8"/>
      <c r="T38" s="10"/>
      <c r="U38" s="8"/>
      <c r="V38" s="10"/>
      <c r="W38" s="8"/>
      <c r="X38" s="10"/>
      <c r="Y38" s="8"/>
      <c r="Z38" s="10"/>
      <c r="AA38" s="8"/>
      <c r="AB38" s="10"/>
      <c r="AC38" s="8"/>
      <c r="AD38" s="10"/>
      <c r="AE38" s="8"/>
      <c r="AF38" s="10"/>
      <c r="AG38" s="8"/>
      <c r="AH38" s="10"/>
      <c r="AI38" s="8"/>
      <c r="AJ38" s="10"/>
      <c r="AK38" s="8"/>
      <c r="AL38" s="10"/>
      <c r="AM38" s="8"/>
      <c r="AN38" s="113"/>
      <c r="AO38" s="98"/>
      <c r="AP38" s="68"/>
      <c r="AQ38" s="68"/>
      <c r="AR38" s="99"/>
      <c r="AS38" s="48"/>
      <c r="AT38" s="48"/>
    </row>
    <row r="39" spans="1:46" s="4" customFormat="1" x14ac:dyDescent="0.25">
      <c r="B39" s="142"/>
      <c r="C39" s="3" t="s">
        <v>28</v>
      </c>
      <c r="D39" s="9"/>
      <c r="E39" s="8"/>
      <c r="F39" s="103"/>
      <c r="G39" s="103"/>
      <c r="H39" s="10"/>
      <c r="I39" s="8"/>
      <c r="J39" s="43"/>
      <c r="K39" s="43"/>
      <c r="L39" s="10"/>
      <c r="M39" s="8"/>
      <c r="N39" s="10"/>
      <c r="O39" s="8"/>
      <c r="P39" s="10"/>
      <c r="Q39" s="8"/>
      <c r="R39" s="10"/>
      <c r="S39" s="8"/>
      <c r="T39" s="10"/>
      <c r="U39" s="8"/>
      <c r="V39" s="10"/>
      <c r="W39" s="8"/>
      <c r="X39" s="10"/>
      <c r="Y39" s="8"/>
      <c r="Z39" s="10"/>
      <c r="AA39" s="8"/>
      <c r="AB39" s="10"/>
      <c r="AC39" s="8"/>
      <c r="AD39" s="10"/>
      <c r="AE39" s="8"/>
      <c r="AF39" s="10"/>
      <c r="AG39" s="8"/>
      <c r="AH39" s="10"/>
      <c r="AI39" s="8"/>
      <c r="AJ39" s="10"/>
      <c r="AK39" s="8"/>
      <c r="AL39" s="10"/>
      <c r="AM39" s="8"/>
      <c r="AN39" s="113"/>
      <c r="AO39" s="98"/>
      <c r="AP39" s="68"/>
      <c r="AQ39" s="68"/>
      <c r="AR39" s="99"/>
      <c r="AS39" s="48"/>
      <c r="AT39" s="48"/>
    </row>
    <row r="40" spans="1:46" s="4" customFormat="1" ht="15.75" thickBot="1" x14ac:dyDescent="0.3">
      <c r="B40" s="165"/>
      <c r="C40" s="22" t="s">
        <v>29</v>
      </c>
      <c r="D40" s="114"/>
      <c r="E40" s="115"/>
      <c r="F40" s="131"/>
      <c r="G40" s="131"/>
      <c r="H40" s="116"/>
      <c r="I40" s="115"/>
      <c r="J40" s="117"/>
      <c r="K40" s="117"/>
      <c r="L40" s="116"/>
      <c r="M40" s="115"/>
      <c r="N40" s="116"/>
      <c r="O40" s="115"/>
      <c r="P40" s="116"/>
      <c r="Q40" s="115"/>
      <c r="R40" s="116"/>
      <c r="S40" s="115"/>
      <c r="T40" s="116"/>
      <c r="U40" s="115"/>
      <c r="V40" s="116"/>
      <c r="W40" s="115"/>
      <c r="X40" s="116"/>
      <c r="Y40" s="115"/>
      <c r="Z40" s="116"/>
      <c r="AA40" s="115"/>
      <c r="AB40" s="116"/>
      <c r="AC40" s="115"/>
      <c r="AD40" s="116"/>
      <c r="AE40" s="115"/>
      <c r="AF40" s="116"/>
      <c r="AG40" s="115"/>
      <c r="AH40" s="116"/>
      <c r="AI40" s="115"/>
      <c r="AJ40" s="116"/>
      <c r="AK40" s="115"/>
      <c r="AL40" s="116"/>
      <c r="AM40" s="115"/>
      <c r="AN40" s="126"/>
      <c r="AO40" s="100"/>
      <c r="AP40" s="70"/>
      <c r="AQ40" s="70"/>
      <c r="AR40" s="101"/>
      <c r="AS40" s="58"/>
      <c r="AT40" s="58"/>
    </row>
    <row r="41" spans="1:46" s="4" customFormat="1" x14ac:dyDescent="0.25">
      <c r="B41" s="162" t="s">
        <v>6</v>
      </c>
      <c r="C41" s="21" t="s">
        <v>30</v>
      </c>
      <c r="D41" s="118"/>
      <c r="E41" s="119"/>
      <c r="F41" s="132"/>
      <c r="G41" s="132"/>
      <c r="H41" s="120"/>
      <c r="I41" s="119"/>
      <c r="J41" s="121"/>
      <c r="K41" s="121"/>
      <c r="L41" s="120">
        <v>1</v>
      </c>
      <c r="M41" s="119"/>
      <c r="N41" s="120">
        <f>SUM(H41:M41)</f>
        <v>1</v>
      </c>
      <c r="O41" s="119"/>
      <c r="P41" s="120"/>
      <c r="Q41" s="119"/>
      <c r="R41" s="120"/>
      <c r="S41" s="119"/>
      <c r="T41" s="120">
        <v>1</v>
      </c>
      <c r="U41" s="119">
        <v>2</v>
      </c>
      <c r="V41" s="120"/>
      <c r="W41" s="119"/>
      <c r="X41" s="120"/>
      <c r="Y41" s="119"/>
      <c r="Z41" s="120">
        <v>1</v>
      </c>
      <c r="AA41" s="119"/>
      <c r="AB41" s="120"/>
      <c r="AC41" s="119"/>
      <c r="AD41" s="120"/>
      <c r="AE41" s="119"/>
      <c r="AF41" s="120"/>
      <c r="AG41" s="119"/>
      <c r="AH41" s="120"/>
      <c r="AI41" s="119"/>
      <c r="AJ41" s="120"/>
      <c r="AK41" s="119"/>
      <c r="AL41" s="120"/>
      <c r="AM41" s="119">
        <v>2</v>
      </c>
      <c r="AN41" s="133">
        <f>SUM(D41:AM41)</f>
        <v>8</v>
      </c>
      <c r="AO41" s="96">
        <f>AN41+AN42+AN43+AN44</f>
        <v>8</v>
      </c>
      <c r="AP41" s="64">
        <f>N41</f>
        <v>1</v>
      </c>
      <c r="AQ41" s="64">
        <f>AO41-AP41</f>
        <v>7</v>
      </c>
      <c r="AR41" s="97"/>
      <c r="AS41" s="66">
        <f>(AP41*100)/AP49</f>
        <v>3.5714285714285716</v>
      </c>
      <c r="AT41" s="66">
        <f>(AQ41*100)/AQ49</f>
        <v>8.6419753086419746</v>
      </c>
    </row>
    <row r="42" spans="1:46" s="4" customFormat="1" x14ac:dyDescent="0.25">
      <c r="B42" s="163"/>
      <c r="C42" s="3" t="s">
        <v>31</v>
      </c>
      <c r="D42" s="9"/>
      <c r="E42" s="8"/>
      <c r="F42" s="103"/>
      <c r="G42" s="103"/>
      <c r="H42" s="10"/>
      <c r="I42" s="8"/>
      <c r="J42" s="43"/>
      <c r="K42" s="43"/>
      <c r="L42" s="10"/>
      <c r="M42" s="8"/>
      <c r="N42" s="10"/>
      <c r="O42" s="8"/>
      <c r="P42" s="10"/>
      <c r="Q42" s="8"/>
      <c r="R42" s="10"/>
      <c r="S42" s="8"/>
      <c r="T42" s="10"/>
      <c r="U42" s="8"/>
      <c r="V42" s="10"/>
      <c r="W42" s="8"/>
      <c r="X42" s="10"/>
      <c r="Y42" s="8"/>
      <c r="Z42" s="10"/>
      <c r="AA42" s="8"/>
      <c r="AB42" s="10"/>
      <c r="AC42" s="8"/>
      <c r="AD42" s="10"/>
      <c r="AE42" s="8"/>
      <c r="AF42" s="10"/>
      <c r="AG42" s="8"/>
      <c r="AH42" s="10"/>
      <c r="AI42" s="8"/>
      <c r="AJ42" s="10"/>
      <c r="AK42" s="8"/>
      <c r="AL42" s="10"/>
      <c r="AM42" s="8"/>
      <c r="AN42" s="43"/>
      <c r="AO42" s="98"/>
      <c r="AP42" s="68"/>
      <c r="AQ42" s="68"/>
      <c r="AR42" s="99"/>
      <c r="AS42" s="48"/>
      <c r="AT42" s="48"/>
    </row>
    <row r="43" spans="1:46" s="4" customFormat="1" x14ac:dyDescent="0.25">
      <c r="B43" s="163"/>
      <c r="C43" s="3" t="s">
        <v>32</v>
      </c>
      <c r="D43" s="9"/>
      <c r="E43" s="8"/>
      <c r="F43" s="103"/>
      <c r="G43" s="103"/>
      <c r="H43" s="10"/>
      <c r="I43" s="8"/>
      <c r="J43" s="43"/>
      <c r="K43" s="43"/>
      <c r="L43" s="10"/>
      <c r="M43" s="8"/>
      <c r="N43" s="10"/>
      <c r="O43" s="8"/>
      <c r="P43" s="10"/>
      <c r="Q43" s="8"/>
      <c r="R43" s="10"/>
      <c r="S43" s="8"/>
      <c r="T43" s="10"/>
      <c r="U43" s="8"/>
      <c r="V43" s="10"/>
      <c r="W43" s="8"/>
      <c r="X43" s="10"/>
      <c r="Y43" s="8"/>
      <c r="Z43" s="10"/>
      <c r="AA43" s="8"/>
      <c r="AB43" s="10"/>
      <c r="AC43" s="8"/>
      <c r="AD43" s="10"/>
      <c r="AE43" s="8"/>
      <c r="AF43" s="10"/>
      <c r="AG43" s="8"/>
      <c r="AH43" s="10"/>
      <c r="AI43" s="8"/>
      <c r="AJ43" s="10"/>
      <c r="AK43" s="8"/>
      <c r="AL43" s="10"/>
      <c r="AM43" s="8"/>
      <c r="AN43" s="43"/>
      <c r="AO43" s="98"/>
      <c r="AP43" s="68"/>
      <c r="AQ43" s="68"/>
      <c r="AR43" s="99"/>
      <c r="AS43" s="48"/>
      <c r="AT43" s="48"/>
    </row>
    <row r="44" spans="1:46" s="4" customFormat="1" ht="26.25" thickBot="1" x14ac:dyDescent="0.3">
      <c r="B44" s="164"/>
      <c r="C44" s="20" t="s">
        <v>33</v>
      </c>
      <c r="D44" s="54"/>
      <c r="E44" s="25"/>
      <c r="F44" s="127"/>
      <c r="G44" s="127"/>
      <c r="H44" s="26"/>
      <c r="I44" s="25"/>
      <c r="J44" s="56"/>
      <c r="K44" s="56"/>
      <c r="L44" s="26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25"/>
      <c r="Z44" s="26"/>
      <c r="AA44" s="25"/>
      <c r="AB44" s="26"/>
      <c r="AC44" s="25"/>
      <c r="AD44" s="26"/>
      <c r="AE44" s="25"/>
      <c r="AF44" s="26"/>
      <c r="AG44" s="25"/>
      <c r="AH44" s="26"/>
      <c r="AI44" s="25"/>
      <c r="AJ44" s="26"/>
      <c r="AK44" s="25"/>
      <c r="AL44" s="26"/>
      <c r="AM44" s="25"/>
      <c r="AN44" s="56"/>
      <c r="AO44" s="100"/>
      <c r="AP44" s="70"/>
      <c r="AQ44" s="70"/>
      <c r="AR44" s="101"/>
      <c r="AS44" s="58"/>
      <c r="AT44" s="58"/>
    </row>
    <row r="45" spans="1:46" s="4" customFormat="1" x14ac:dyDescent="0.25">
      <c r="A45" s="5"/>
      <c r="B45" s="144" t="s">
        <v>36</v>
      </c>
      <c r="C45" s="19" t="s">
        <v>34</v>
      </c>
      <c r="D45" s="60"/>
      <c r="E45" s="23"/>
      <c r="F45" s="125"/>
      <c r="G45" s="125"/>
      <c r="H45" s="24"/>
      <c r="I45" s="23"/>
      <c r="J45" s="62"/>
      <c r="K45" s="62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4"/>
      <c r="AK45" s="23"/>
      <c r="AL45" s="24"/>
      <c r="AM45" s="23"/>
      <c r="AN45" s="24"/>
      <c r="AO45" s="64">
        <f>AN45+AN46+AN47+AN48</f>
        <v>18</v>
      </c>
      <c r="AP45" s="64">
        <f>N46+X46</f>
        <v>6</v>
      </c>
      <c r="AQ45" s="64">
        <f>AO45-AP45</f>
        <v>12</v>
      </c>
      <c r="AR45" s="97"/>
      <c r="AS45" s="66">
        <f>(AP45*100)/AP49</f>
        <v>21.428571428571427</v>
      </c>
      <c r="AT45" s="66">
        <f>(AQ45*100)/AQ49</f>
        <v>14.814814814814815</v>
      </c>
    </row>
    <row r="46" spans="1:46" s="4" customFormat="1" x14ac:dyDescent="0.25">
      <c r="A46" s="5"/>
      <c r="B46" s="142"/>
      <c r="C46" s="3" t="s">
        <v>35</v>
      </c>
      <c r="D46" s="9"/>
      <c r="E46" s="8">
        <v>1</v>
      </c>
      <c r="F46" s="103"/>
      <c r="G46" s="103"/>
      <c r="H46" s="10"/>
      <c r="I46" s="8">
        <v>1</v>
      </c>
      <c r="J46" s="43"/>
      <c r="K46" s="43"/>
      <c r="L46" s="10">
        <v>1</v>
      </c>
      <c r="M46" s="8">
        <v>2</v>
      </c>
      <c r="N46" s="10">
        <f>SUM(H46:M46)</f>
        <v>4</v>
      </c>
      <c r="O46" s="8"/>
      <c r="P46" s="10"/>
      <c r="Q46" s="8"/>
      <c r="R46" s="10"/>
      <c r="S46" s="8">
        <v>3</v>
      </c>
      <c r="T46" s="10">
        <v>1</v>
      </c>
      <c r="U46" s="8"/>
      <c r="V46" s="10"/>
      <c r="W46" s="8"/>
      <c r="X46" s="10">
        <v>2</v>
      </c>
      <c r="Y46" s="8"/>
      <c r="Z46" s="10">
        <v>2</v>
      </c>
      <c r="AA46" s="8"/>
      <c r="AB46" s="10"/>
      <c r="AC46" s="8"/>
      <c r="AD46" s="10"/>
      <c r="AE46" s="8"/>
      <c r="AF46" s="10"/>
      <c r="AG46" s="8"/>
      <c r="AH46" s="10"/>
      <c r="AI46" s="8"/>
      <c r="AJ46" s="10"/>
      <c r="AK46" s="8"/>
      <c r="AL46" s="10">
        <v>1</v>
      </c>
      <c r="AM46" s="8"/>
      <c r="AN46" s="10">
        <f>SUM(D46:AM46)</f>
        <v>18</v>
      </c>
      <c r="AO46" s="68"/>
      <c r="AP46" s="68"/>
      <c r="AQ46" s="68"/>
      <c r="AR46" s="99"/>
      <c r="AS46" s="68"/>
      <c r="AT46" s="68"/>
    </row>
    <row r="47" spans="1:46" s="4" customFormat="1" x14ac:dyDescent="0.25">
      <c r="A47" s="5"/>
      <c r="B47" s="142"/>
      <c r="C47" s="2" t="s">
        <v>50</v>
      </c>
      <c r="D47" s="11"/>
      <c r="E47" s="12"/>
      <c r="F47" s="103"/>
      <c r="G47" s="103"/>
      <c r="H47" s="13"/>
      <c r="I47" s="12"/>
      <c r="J47" s="52"/>
      <c r="K47" s="5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2"/>
      <c r="AN47" s="13"/>
      <c r="AO47" s="68"/>
      <c r="AP47" s="68"/>
      <c r="AQ47" s="68"/>
      <c r="AR47" s="99"/>
      <c r="AS47" s="68"/>
      <c r="AT47" s="68"/>
    </row>
    <row r="48" spans="1:46" s="4" customFormat="1" ht="27" thickBot="1" x14ac:dyDescent="0.3">
      <c r="A48" s="6"/>
      <c r="B48" s="143"/>
      <c r="C48" s="15" t="s">
        <v>51</v>
      </c>
      <c r="D48" s="16"/>
      <c r="E48" s="17"/>
      <c r="F48" s="127"/>
      <c r="G48" s="127"/>
      <c r="H48" s="18"/>
      <c r="I48" s="17"/>
      <c r="J48" s="76"/>
      <c r="K48" s="76"/>
      <c r="L48" s="18"/>
      <c r="M48" s="17"/>
      <c r="N48" s="18"/>
      <c r="O48" s="17"/>
      <c r="P48" s="18"/>
      <c r="Q48" s="17"/>
      <c r="R48" s="18"/>
      <c r="S48" s="17"/>
      <c r="T48" s="18"/>
      <c r="U48" s="17"/>
      <c r="V48" s="18"/>
      <c r="W48" s="17"/>
      <c r="X48" s="18"/>
      <c r="Y48" s="17"/>
      <c r="Z48" s="18"/>
      <c r="AA48" s="17"/>
      <c r="AB48" s="18"/>
      <c r="AC48" s="17"/>
      <c r="AD48" s="18"/>
      <c r="AE48" s="17"/>
      <c r="AF48" s="18"/>
      <c r="AG48" s="17"/>
      <c r="AH48" s="18"/>
      <c r="AI48" s="17"/>
      <c r="AJ48" s="18"/>
      <c r="AK48" s="17"/>
      <c r="AL48" s="18"/>
      <c r="AM48" s="17"/>
      <c r="AN48" s="18"/>
      <c r="AO48" s="70"/>
      <c r="AP48" s="70"/>
      <c r="AQ48" s="70"/>
      <c r="AR48" s="101"/>
      <c r="AS48" s="70"/>
      <c r="AT48" s="70"/>
    </row>
    <row r="49" spans="2:46" ht="26.25" customHeight="1" x14ac:dyDescent="0.25">
      <c r="B49" s="159" t="s">
        <v>77</v>
      </c>
      <c r="C49" s="161"/>
      <c r="D49" s="32">
        <f>SUM(D6:D48)</f>
        <v>1</v>
      </c>
      <c r="E49" s="32">
        <f>SUM(E6:E48)</f>
        <v>3</v>
      </c>
      <c r="F49" s="32"/>
      <c r="G49" s="32"/>
      <c r="H49" s="32">
        <f>SUM(H7:H48)</f>
        <v>3</v>
      </c>
      <c r="I49" s="32">
        <f>SUM(I7:I48)</f>
        <v>2</v>
      </c>
      <c r="J49" s="32"/>
      <c r="K49" s="32"/>
      <c r="L49" s="32">
        <f>SUM(L7:L48)</f>
        <v>6</v>
      </c>
      <c r="M49" s="32">
        <f>SUM(M7:M48)</f>
        <v>5</v>
      </c>
      <c r="N49" s="32">
        <f>SUM(N7:N48)</f>
        <v>16</v>
      </c>
      <c r="O49" s="32"/>
      <c r="P49" s="32">
        <f>SUM(P7:P48)</f>
        <v>4</v>
      </c>
      <c r="Q49" s="32">
        <f>SUM(Q7:Q48)</f>
        <v>6</v>
      </c>
      <c r="R49" s="32"/>
      <c r="S49" s="32">
        <f>SUM(S7:S48)</f>
        <v>16</v>
      </c>
      <c r="T49" s="32">
        <f>SUM(T7:T48)</f>
        <v>4</v>
      </c>
      <c r="U49" s="32">
        <f>SUM(U7:U48)</f>
        <v>10</v>
      </c>
      <c r="V49" s="32"/>
      <c r="W49" s="32"/>
      <c r="X49" s="32">
        <f>SUM(X7:X48)</f>
        <v>2</v>
      </c>
      <c r="Y49" s="32"/>
      <c r="Z49" s="32">
        <f>SUM(Z7:Z48)</f>
        <v>5</v>
      </c>
      <c r="AA49" s="32">
        <f>SUM(AA7:AA48)</f>
        <v>2</v>
      </c>
      <c r="AB49" s="32"/>
      <c r="AC49" s="32"/>
      <c r="AD49" s="32">
        <f>SUM(AD7:AD48)</f>
        <v>1</v>
      </c>
      <c r="AE49" s="32">
        <f>SUM(AE7:AE48)</f>
        <v>5</v>
      </c>
      <c r="AF49" s="32"/>
      <c r="AG49" s="32"/>
      <c r="AH49" s="32"/>
      <c r="AI49" s="32"/>
      <c r="AJ49" s="32"/>
      <c r="AK49" s="32"/>
      <c r="AL49" s="32">
        <f>SUM(AL7:AL48)</f>
        <v>10</v>
      </c>
      <c r="AM49" s="32">
        <f>SUM(AM7:AM48)</f>
        <v>8</v>
      </c>
      <c r="AN49" s="32">
        <f>SUM(AN6:AN48)</f>
        <v>109</v>
      </c>
      <c r="AO49" s="81">
        <f>SUM(AO6:AO48)</f>
        <v>109</v>
      </c>
      <c r="AP49" s="81">
        <f>SUM(AP6:AP48)</f>
        <v>28</v>
      </c>
      <c r="AQ49" s="81">
        <f>SUM(AQ6:AQ48)</f>
        <v>81</v>
      </c>
      <c r="AR49" s="81"/>
      <c r="AS49" s="81">
        <f>SUM(AS6:AS48)</f>
        <v>100</v>
      </c>
      <c r="AT49" s="81">
        <f>SUM(AT6:AT48)</f>
        <v>99.999999999999986</v>
      </c>
    </row>
  </sheetData>
  <mergeCells count="34">
    <mergeCell ref="B49:C49"/>
    <mergeCell ref="B16:B18"/>
    <mergeCell ref="B19:B25"/>
    <mergeCell ref="B26:B40"/>
    <mergeCell ref="B45:B48"/>
    <mergeCell ref="B41:B44"/>
    <mergeCell ref="N3:O3"/>
    <mergeCell ref="H3:I3"/>
    <mergeCell ref="B6:B15"/>
    <mergeCell ref="D1:AO2"/>
    <mergeCell ref="P3:Q3"/>
    <mergeCell ref="R3:S3"/>
    <mergeCell ref="AN3:AN5"/>
    <mergeCell ref="T3:U3"/>
    <mergeCell ref="V3:W3"/>
    <mergeCell ref="X3:Y3"/>
    <mergeCell ref="B1:B4"/>
    <mergeCell ref="C1:C4"/>
    <mergeCell ref="D3:E3"/>
    <mergeCell ref="F3:G3"/>
    <mergeCell ref="J3:K3"/>
    <mergeCell ref="L3:M3"/>
    <mergeCell ref="AL3:AM3"/>
    <mergeCell ref="AB3:AC3"/>
    <mergeCell ref="AD3:AE3"/>
    <mergeCell ref="Z3:AA3"/>
    <mergeCell ref="AF3:AG3"/>
    <mergeCell ref="AH3:AI3"/>
    <mergeCell ref="AJ3:AK3"/>
    <mergeCell ref="AS3:AS5"/>
    <mergeCell ref="AT3:AT5"/>
    <mergeCell ref="AP3:AP5"/>
    <mergeCell ref="AQ3:AQ5"/>
    <mergeCell ref="AO3:A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zoomScale="80" zoomScaleNormal="80" workbookViewId="0">
      <selection activeCell="X5" sqref="X5"/>
    </sheetView>
  </sheetViews>
  <sheetFormatPr baseColWidth="10" defaultRowHeight="15" x14ac:dyDescent="0.25"/>
  <cols>
    <col min="1" max="1" width="1.5703125" style="5" customWidth="1"/>
    <col min="2" max="2" width="16" style="7" customWidth="1"/>
    <col min="3" max="3" width="26" style="7" customWidth="1"/>
    <col min="4" max="5" width="10" style="7" customWidth="1"/>
    <col min="6" max="39" width="6.28515625" style="7" customWidth="1"/>
    <col min="40" max="40" width="8" style="7" customWidth="1"/>
    <col min="41" max="41" width="10.28515625" style="84" customWidth="1"/>
    <col min="42" max="46" width="11" style="84" customWidth="1"/>
    <col min="47" max="16384" width="11.42578125" style="5"/>
  </cols>
  <sheetData>
    <row r="1" spans="2:46" s="4" customFormat="1" ht="27" customHeight="1" thickBot="1" x14ac:dyDescent="0.3">
      <c r="B1" s="135" t="s">
        <v>0</v>
      </c>
      <c r="C1" s="135" t="s">
        <v>1</v>
      </c>
      <c r="D1" s="145" t="s">
        <v>71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86"/>
      <c r="AO1" s="112"/>
      <c r="AP1" s="29"/>
      <c r="AQ1" s="29"/>
      <c r="AR1" s="29"/>
      <c r="AS1" s="29"/>
      <c r="AT1" s="29"/>
    </row>
    <row r="2" spans="2:46" s="4" customFormat="1" ht="25.5" customHeight="1" thickBot="1" x14ac:dyDescent="0.3">
      <c r="B2" s="136"/>
      <c r="C2" s="136"/>
      <c r="D2" s="159" t="s">
        <v>72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86"/>
      <c r="AO2" s="112"/>
      <c r="AP2" s="29"/>
      <c r="AQ2" s="29"/>
      <c r="AR2" s="29"/>
      <c r="AS2" s="29"/>
      <c r="AT2" s="29"/>
    </row>
    <row r="3" spans="2:46" s="1" customFormat="1" ht="33" customHeight="1" x14ac:dyDescent="0.25">
      <c r="B3" s="136"/>
      <c r="C3" s="136"/>
      <c r="D3" s="151" t="s">
        <v>54</v>
      </c>
      <c r="E3" s="152"/>
      <c r="F3" s="157" t="s">
        <v>55</v>
      </c>
      <c r="G3" s="152"/>
      <c r="H3" s="140" t="s">
        <v>56</v>
      </c>
      <c r="I3" s="141"/>
      <c r="J3" s="153" t="s">
        <v>57</v>
      </c>
      <c r="K3" s="141"/>
      <c r="L3" s="140" t="s">
        <v>58</v>
      </c>
      <c r="M3" s="141"/>
      <c r="N3" s="140" t="s">
        <v>59</v>
      </c>
      <c r="O3" s="141"/>
      <c r="P3" s="140" t="s">
        <v>53</v>
      </c>
      <c r="Q3" s="141"/>
      <c r="R3" s="140" t="s">
        <v>60</v>
      </c>
      <c r="S3" s="141"/>
      <c r="T3" s="140" t="s">
        <v>61</v>
      </c>
      <c r="U3" s="141"/>
      <c r="V3" s="140" t="s">
        <v>62</v>
      </c>
      <c r="W3" s="141"/>
      <c r="X3" s="140" t="s">
        <v>63</v>
      </c>
      <c r="Y3" s="141"/>
      <c r="Z3" s="140" t="s">
        <v>64</v>
      </c>
      <c r="AA3" s="141"/>
      <c r="AB3" s="140" t="s">
        <v>65</v>
      </c>
      <c r="AC3" s="141"/>
      <c r="AD3" s="140" t="s">
        <v>66</v>
      </c>
      <c r="AE3" s="141"/>
      <c r="AF3" s="140" t="s">
        <v>52</v>
      </c>
      <c r="AG3" s="141"/>
      <c r="AH3" s="140" t="s">
        <v>67</v>
      </c>
      <c r="AI3" s="141"/>
      <c r="AJ3" s="140" t="s">
        <v>68</v>
      </c>
      <c r="AK3" s="141"/>
      <c r="AL3" s="140" t="s">
        <v>69</v>
      </c>
      <c r="AM3" s="141"/>
      <c r="AN3" s="166" t="s">
        <v>74</v>
      </c>
      <c r="AO3" s="136" t="s">
        <v>75</v>
      </c>
      <c r="AP3" s="135" t="s">
        <v>79</v>
      </c>
      <c r="AQ3" s="135" t="s">
        <v>80</v>
      </c>
      <c r="AR3" s="88"/>
      <c r="AS3" s="135" t="s">
        <v>81</v>
      </c>
      <c r="AT3" s="135" t="s">
        <v>82</v>
      </c>
    </row>
    <row r="4" spans="2:46" s="1" customFormat="1" ht="23.25" hidden="1" customHeight="1" x14ac:dyDescent="0.25">
      <c r="B4" s="136"/>
      <c r="C4" s="136"/>
      <c r="D4" s="32"/>
      <c r="E4" s="33"/>
      <c r="F4" s="34"/>
      <c r="G4" s="35"/>
      <c r="H4" s="36"/>
      <c r="I4" s="35"/>
      <c r="J4" s="37"/>
      <c r="K4" s="37"/>
      <c r="L4" s="36"/>
      <c r="M4" s="35"/>
      <c r="N4" s="36"/>
      <c r="O4" s="35"/>
      <c r="P4" s="36"/>
      <c r="Q4" s="35"/>
      <c r="R4" s="36"/>
      <c r="S4" s="35"/>
      <c r="T4" s="36"/>
      <c r="U4" s="35"/>
      <c r="V4" s="36"/>
      <c r="W4" s="35"/>
      <c r="X4" s="36"/>
      <c r="Y4" s="35"/>
      <c r="Z4" s="36"/>
      <c r="AA4" s="35"/>
      <c r="AB4" s="36"/>
      <c r="AC4" s="35"/>
      <c r="AD4" s="36"/>
      <c r="AE4" s="35"/>
      <c r="AF4" s="36"/>
      <c r="AG4" s="35"/>
      <c r="AH4" s="36"/>
      <c r="AI4" s="35"/>
      <c r="AJ4" s="36"/>
      <c r="AK4" s="35"/>
      <c r="AL4" s="36"/>
      <c r="AM4" s="35"/>
      <c r="AN4" s="167"/>
      <c r="AO4" s="136"/>
      <c r="AP4" s="136"/>
      <c r="AQ4" s="136"/>
      <c r="AR4" s="89"/>
      <c r="AS4" s="136"/>
      <c r="AT4" s="136"/>
    </row>
    <row r="5" spans="2:46" s="1" customFormat="1" ht="23.25" customHeight="1" x14ac:dyDescent="0.25">
      <c r="B5" s="137"/>
      <c r="C5" s="137"/>
      <c r="D5" s="32" t="s">
        <v>70</v>
      </c>
      <c r="E5" s="33" t="s">
        <v>7</v>
      </c>
      <c r="F5" s="39" t="s">
        <v>70</v>
      </c>
      <c r="G5" s="35" t="s">
        <v>7</v>
      </c>
      <c r="H5" s="36" t="s">
        <v>70</v>
      </c>
      <c r="I5" s="35" t="s">
        <v>7</v>
      </c>
      <c r="J5" s="37" t="s">
        <v>70</v>
      </c>
      <c r="K5" s="37" t="s">
        <v>7</v>
      </c>
      <c r="L5" s="36" t="s">
        <v>70</v>
      </c>
      <c r="M5" s="35" t="s">
        <v>7</v>
      </c>
      <c r="N5" s="36" t="s">
        <v>70</v>
      </c>
      <c r="O5" s="35" t="s">
        <v>7</v>
      </c>
      <c r="P5" s="36" t="s">
        <v>70</v>
      </c>
      <c r="Q5" s="35" t="s">
        <v>7</v>
      </c>
      <c r="R5" s="36" t="s">
        <v>70</v>
      </c>
      <c r="S5" s="35" t="s">
        <v>7</v>
      </c>
      <c r="T5" s="36" t="s">
        <v>70</v>
      </c>
      <c r="U5" s="35" t="s">
        <v>7</v>
      </c>
      <c r="V5" s="36" t="s">
        <v>70</v>
      </c>
      <c r="W5" s="35" t="s">
        <v>7</v>
      </c>
      <c r="X5" s="36" t="s">
        <v>70</v>
      </c>
      <c r="Y5" s="35" t="s">
        <v>7</v>
      </c>
      <c r="Z5" s="36" t="s">
        <v>70</v>
      </c>
      <c r="AA5" s="35" t="s">
        <v>7</v>
      </c>
      <c r="AB5" s="36" t="s">
        <v>70</v>
      </c>
      <c r="AC5" s="35" t="s">
        <v>7</v>
      </c>
      <c r="AD5" s="36" t="s">
        <v>70</v>
      </c>
      <c r="AE5" s="35" t="s">
        <v>7</v>
      </c>
      <c r="AF5" s="36" t="s">
        <v>70</v>
      </c>
      <c r="AG5" s="35" t="s">
        <v>7</v>
      </c>
      <c r="AH5" s="36" t="s">
        <v>70</v>
      </c>
      <c r="AI5" s="35" t="s">
        <v>7</v>
      </c>
      <c r="AJ5" s="36" t="s">
        <v>70</v>
      </c>
      <c r="AK5" s="35" t="s">
        <v>7</v>
      </c>
      <c r="AL5" s="36" t="s">
        <v>70</v>
      </c>
      <c r="AM5" s="35" t="s">
        <v>7</v>
      </c>
      <c r="AN5" s="168"/>
      <c r="AO5" s="137"/>
      <c r="AP5" s="137"/>
      <c r="AQ5" s="137"/>
      <c r="AR5" s="32"/>
      <c r="AS5" s="137"/>
      <c r="AT5" s="137"/>
    </row>
    <row r="6" spans="2:46" s="4" customFormat="1" ht="27.75" customHeight="1" x14ac:dyDescent="0.25">
      <c r="B6" s="142" t="s">
        <v>2</v>
      </c>
      <c r="C6" s="3" t="s">
        <v>8</v>
      </c>
      <c r="D6" s="9"/>
      <c r="E6" s="8"/>
      <c r="F6" s="10"/>
      <c r="G6" s="8"/>
      <c r="H6" s="10"/>
      <c r="I6" s="8"/>
      <c r="J6" s="43"/>
      <c r="K6" s="43"/>
      <c r="L6" s="10"/>
      <c r="M6" s="8"/>
      <c r="N6" s="10"/>
      <c r="O6" s="8"/>
      <c r="P6" s="10"/>
      <c r="Q6" s="8"/>
      <c r="R6" s="10"/>
      <c r="S6" s="8"/>
      <c r="T6" s="10"/>
      <c r="U6" s="8"/>
      <c r="V6" s="10"/>
      <c r="W6" s="8"/>
      <c r="X6" s="10"/>
      <c r="Y6" s="8"/>
      <c r="Z6" s="10"/>
      <c r="AA6" s="8"/>
      <c r="AB6" s="10"/>
      <c r="AC6" s="8"/>
      <c r="AD6" s="10"/>
      <c r="AE6" s="8"/>
      <c r="AF6" s="10"/>
      <c r="AG6" s="8"/>
      <c r="AH6" s="10"/>
      <c r="AI6" s="8"/>
      <c r="AJ6" s="10"/>
      <c r="AK6" s="8"/>
      <c r="AL6" s="10"/>
      <c r="AM6" s="8"/>
      <c r="AN6" s="113"/>
      <c r="AO6" s="90">
        <f>AN6+AN7+AN8+AN9+AN10+AN11+AN12+AN13+AN14+AN15</f>
        <v>95</v>
      </c>
      <c r="AP6" s="45">
        <f>J7</f>
        <v>2</v>
      </c>
      <c r="AQ6" s="45">
        <f>AO6-AP6</f>
        <v>93</v>
      </c>
      <c r="AR6" s="91"/>
      <c r="AS6" s="45">
        <f>(AP6*100)/AP49</f>
        <v>10.526315789473685</v>
      </c>
      <c r="AT6" s="45">
        <f>(AQ6*100)/AQ49</f>
        <v>18.75</v>
      </c>
    </row>
    <row r="7" spans="2:46" s="4" customFormat="1" x14ac:dyDescent="0.25">
      <c r="B7" s="142"/>
      <c r="C7" s="3" t="s">
        <v>9</v>
      </c>
      <c r="D7" s="9"/>
      <c r="E7" s="8">
        <v>1</v>
      </c>
      <c r="F7" s="10"/>
      <c r="G7" s="8"/>
      <c r="H7" s="10"/>
      <c r="I7" s="8">
        <v>2</v>
      </c>
      <c r="J7" s="43">
        <f>+[1]TODOS!$C$25+1</f>
        <v>2</v>
      </c>
      <c r="K7" s="43">
        <v>1</v>
      </c>
      <c r="L7" s="10">
        <f>+[1]TODOS!$C$38+1</f>
        <v>2</v>
      </c>
      <c r="M7" s="8">
        <v>3</v>
      </c>
      <c r="N7" s="10"/>
      <c r="O7" s="8"/>
      <c r="P7" s="10"/>
      <c r="Q7" s="8">
        <v>1</v>
      </c>
      <c r="R7" s="10"/>
      <c r="S7" s="8">
        <v>7</v>
      </c>
      <c r="T7" s="10"/>
      <c r="U7" s="8">
        <v>2</v>
      </c>
      <c r="V7" s="10"/>
      <c r="W7" s="8">
        <v>1</v>
      </c>
      <c r="X7" s="10"/>
      <c r="Y7" s="8">
        <v>1</v>
      </c>
      <c r="Z7" s="10"/>
      <c r="AA7" s="8"/>
      <c r="AB7" s="10"/>
      <c r="AC7" s="8"/>
      <c r="AD7" s="10"/>
      <c r="AE7" s="8"/>
      <c r="AF7" s="10"/>
      <c r="AG7" s="8"/>
      <c r="AH7" s="10"/>
      <c r="AI7" s="8">
        <f>+[1]TODOS!$C$146+1</f>
        <v>2</v>
      </c>
      <c r="AJ7" s="10"/>
      <c r="AK7" s="8"/>
      <c r="AL7" s="10">
        <v>1</v>
      </c>
      <c r="AM7" s="8">
        <v>2</v>
      </c>
      <c r="AN7" s="113">
        <f t="shared" ref="AN7:AN46" si="0">SUM(D7:AM7)</f>
        <v>28</v>
      </c>
      <c r="AO7" s="92"/>
      <c r="AP7" s="48"/>
      <c r="AQ7" s="48"/>
      <c r="AR7" s="93"/>
      <c r="AS7" s="48"/>
      <c r="AT7" s="48"/>
    </row>
    <row r="8" spans="2:46" s="4" customFormat="1" ht="13.5" customHeight="1" x14ac:dyDescent="0.25">
      <c r="B8" s="142"/>
      <c r="C8" s="3" t="s">
        <v>10</v>
      </c>
      <c r="D8" s="9"/>
      <c r="E8" s="8"/>
      <c r="F8" s="10"/>
      <c r="G8" s="8"/>
      <c r="H8" s="10"/>
      <c r="I8" s="8"/>
      <c r="J8" s="43"/>
      <c r="K8" s="43"/>
      <c r="L8" s="10"/>
      <c r="M8" s="8"/>
      <c r="N8" s="10"/>
      <c r="O8" s="8"/>
      <c r="P8" s="10"/>
      <c r="Q8" s="8"/>
      <c r="R8" s="10"/>
      <c r="S8" s="8">
        <f>+[1]TODOS!$C$75+1</f>
        <v>2</v>
      </c>
      <c r="T8" s="10"/>
      <c r="U8" s="8"/>
      <c r="V8" s="10"/>
      <c r="W8" s="8">
        <v>1</v>
      </c>
      <c r="X8" s="10"/>
      <c r="Y8" s="8">
        <v>2</v>
      </c>
      <c r="Z8" s="10">
        <v>2</v>
      </c>
      <c r="AA8" s="8">
        <v>2</v>
      </c>
      <c r="AB8" s="10"/>
      <c r="AC8" s="8"/>
      <c r="AD8" s="10"/>
      <c r="AE8" s="8"/>
      <c r="AF8" s="10"/>
      <c r="AG8" s="8"/>
      <c r="AH8" s="10"/>
      <c r="AI8" s="8"/>
      <c r="AJ8" s="10"/>
      <c r="AK8" s="8"/>
      <c r="AL8" s="10"/>
      <c r="AM8" s="8"/>
      <c r="AN8" s="113">
        <f t="shared" si="0"/>
        <v>9</v>
      </c>
      <c r="AO8" s="92"/>
      <c r="AP8" s="48"/>
      <c r="AQ8" s="48"/>
      <c r="AR8" s="93"/>
      <c r="AS8" s="48"/>
      <c r="AT8" s="48"/>
    </row>
    <row r="9" spans="2:46" s="4" customFormat="1" x14ac:dyDescent="0.25">
      <c r="B9" s="142"/>
      <c r="C9" s="3" t="s">
        <v>11</v>
      </c>
      <c r="D9" s="9"/>
      <c r="E9" s="8">
        <v>4</v>
      </c>
      <c r="F9" s="10"/>
      <c r="G9" s="8"/>
      <c r="H9" s="10"/>
      <c r="I9" s="8"/>
      <c r="J9" s="43"/>
      <c r="K9" s="43"/>
      <c r="L9" s="10">
        <v>7</v>
      </c>
      <c r="M9" s="8">
        <v>6</v>
      </c>
      <c r="N9" s="10"/>
      <c r="O9" s="8"/>
      <c r="P9" s="10">
        <v>2</v>
      </c>
      <c r="Q9" s="8"/>
      <c r="R9" s="10"/>
      <c r="S9" s="8">
        <v>6</v>
      </c>
      <c r="T9" s="10">
        <f>+[1]TODOS!$C$88+1</f>
        <v>2</v>
      </c>
      <c r="U9" s="8">
        <v>7</v>
      </c>
      <c r="V9" s="10"/>
      <c r="W9" s="8"/>
      <c r="X9" s="10">
        <v>1</v>
      </c>
      <c r="Y9" s="8"/>
      <c r="Z9" s="10">
        <v>16</v>
      </c>
      <c r="AA9" s="8">
        <v>2</v>
      </c>
      <c r="AB9" s="10"/>
      <c r="AC9" s="8"/>
      <c r="AD9" s="10"/>
      <c r="AE9" s="8">
        <v>2</v>
      </c>
      <c r="AF9" s="10"/>
      <c r="AG9" s="8"/>
      <c r="AH9" s="10">
        <v>1</v>
      </c>
      <c r="AI9" s="8">
        <v>1</v>
      </c>
      <c r="AJ9" s="10">
        <v>1</v>
      </c>
      <c r="AK9" s="8"/>
      <c r="AL9" s="10"/>
      <c r="AM9" s="8"/>
      <c r="AN9" s="113">
        <f t="shared" si="0"/>
        <v>58</v>
      </c>
      <c r="AO9" s="92"/>
      <c r="AP9" s="48"/>
      <c r="AQ9" s="48"/>
      <c r="AR9" s="93"/>
      <c r="AS9" s="48"/>
      <c r="AT9" s="48"/>
    </row>
    <row r="10" spans="2:46" s="4" customFormat="1" ht="27" customHeight="1" x14ac:dyDescent="0.25">
      <c r="B10" s="142"/>
      <c r="C10" s="2" t="s">
        <v>46</v>
      </c>
      <c r="D10" s="11"/>
      <c r="E10" s="12"/>
      <c r="F10" s="13"/>
      <c r="G10" s="12"/>
      <c r="H10" s="13"/>
      <c r="I10" s="12"/>
      <c r="J10" s="52"/>
      <c r="K10" s="5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113"/>
      <c r="AO10" s="92"/>
      <c r="AP10" s="48"/>
      <c r="AQ10" s="48"/>
      <c r="AR10" s="93"/>
      <c r="AS10" s="48"/>
      <c r="AT10" s="48"/>
    </row>
    <row r="11" spans="2:46" s="4" customFormat="1" ht="26.25" customHeight="1" x14ac:dyDescent="0.25">
      <c r="B11" s="142"/>
      <c r="C11" s="2" t="s">
        <v>47</v>
      </c>
      <c r="D11" s="11"/>
      <c r="E11" s="12"/>
      <c r="F11" s="13"/>
      <c r="G11" s="12"/>
      <c r="H11" s="13"/>
      <c r="I11" s="12"/>
      <c r="J11" s="52"/>
      <c r="K11" s="5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/>
      <c r="AM11" s="12"/>
      <c r="AN11" s="113"/>
      <c r="AO11" s="92"/>
      <c r="AP11" s="48"/>
      <c r="AQ11" s="48"/>
      <c r="AR11" s="93"/>
      <c r="AS11" s="48"/>
      <c r="AT11" s="48"/>
    </row>
    <row r="12" spans="2:46" s="4" customFormat="1" ht="26.25" x14ac:dyDescent="0.25">
      <c r="B12" s="142"/>
      <c r="C12" s="2" t="s">
        <v>48</v>
      </c>
      <c r="D12" s="11"/>
      <c r="E12" s="12"/>
      <c r="F12" s="13"/>
      <c r="G12" s="12"/>
      <c r="H12" s="13"/>
      <c r="I12" s="12"/>
      <c r="J12" s="52"/>
      <c r="K12" s="5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2"/>
      <c r="AN12" s="113"/>
      <c r="AO12" s="92"/>
      <c r="AP12" s="48"/>
      <c r="AQ12" s="48"/>
      <c r="AR12" s="93"/>
      <c r="AS12" s="48"/>
      <c r="AT12" s="48"/>
    </row>
    <row r="13" spans="2:46" s="4" customFormat="1" ht="26.25" x14ac:dyDescent="0.25">
      <c r="B13" s="142"/>
      <c r="C13" s="2" t="s">
        <v>49</v>
      </c>
      <c r="D13" s="11"/>
      <c r="E13" s="12"/>
      <c r="F13" s="13"/>
      <c r="G13" s="12"/>
      <c r="H13" s="13"/>
      <c r="I13" s="12"/>
      <c r="J13" s="52"/>
      <c r="K13" s="5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2"/>
      <c r="AN13" s="113"/>
      <c r="AO13" s="92"/>
      <c r="AP13" s="48"/>
      <c r="AQ13" s="48"/>
      <c r="AR13" s="93"/>
      <c r="AS13" s="48"/>
      <c r="AT13" s="48"/>
    </row>
    <row r="14" spans="2:46" s="4" customFormat="1" x14ac:dyDescent="0.25">
      <c r="B14" s="142"/>
      <c r="C14" s="3" t="s">
        <v>12</v>
      </c>
      <c r="D14" s="9"/>
      <c r="E14" s="8"/>
      <c r="F14" s="10"/>
      <c r="G14" s="8"/>
      <c r="H14" s="10"/>
      <c r="I14" s="8"/>
      <c r="J14" s="43"/>
      <c r="K14" s="43"/>
      <c r="L14" s="10"/>
      <c r="M14" s="8"/>
      <c r="N14" s="10"/>
      <c r="O14" s="8"/>
      <c r="P14" s="10"/>
      <c r="Q14" s="8"/>
      <c r="R14" s="10"/>
      <c r="S14" s="8"/>
      <c r="T14" s="10"/>
      <c r="U14" s="8"/>
      <c r="V14" s="10"/>
      <c r="W14" s="8"/>
      <c r="X14" s="10"/>
      <c r="Y14" s="8"/>
      <c r="Z14" s="10"/>
      <c r="AA14" s="8"/>
      <c r="AB14" s="10"/>
      <c r="AC14" s="8"/>
      <c r="AD14" s="10"/>
      <c r="AE14" s="8"/>
      <c r="AF14" s="10"/>
      <c r="AG14" s="8"/>
      <c r="AH14" s="10"/>
      <c r="AI14" s="8"/>
      <c r="AJ14" s="10"/>
      <c r="AK14" s="8"/>
      <c r="AL14" s="10"/>
      <c r="AM14" s="8"/>
      <c r="AN14" s="113"/>
      <c r="AO14" s="92"/>
      <c r="AP14" s="48"/>
      <c r="AQ14" s="48"/>
      <c r="AR14" s="93"/>
      <c r="AS14" s="48"/>
      <c r="AT14" s="48"/>
    </row>
    <row r="15" spans="2:46" s="4" customFormat="1" ht="15.75" thickBot="1" x14ac:dyDescent="0.3">
      <c r="B15" s="143"/>
      <c r="C15" s="20" t="s">
        <v>13</v>
      </c>
      <c r="D15" s="54"/>
      <c r="E15" s="25"/>
      <c r="F15" s="26"/>
      <c r="G15" s="25"/>
      <c r="H15" s="26"/>
      <c r="I15" s="25"/>
      <c r="J15" s="56"/>
      <c r="K15" s="56"/>
      <c r="L15" s="26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25"/>
      <c r="Z15" s="26"/>
      <c r="AA15" s="25"/>
      <c r="AB15" s="26"/>
      <c r="AC15" s="25"/>
      <c r="AD15" s="26"/>
      <c r="AE15" s="25"/>
      <c r="AF15" s="26"/>
      <c r="AG15" s="25"/>
      <c r="AH15" s="26"/>
      <c r="AI15" s="25"/>
      <c r="AJ15" s="26"/>
      <c r="AK15" s="25"/>
      <c r="AL15" s="26"/>
      <c r="AM15" s="25"/>
      <c r="AN15" s="113"/>
      <c r="AO15" s="94"/>
      <c r="AP15" s="58"/>
      <c r="AQ15" s="58"/>
      <c r="AR15" s="95"/>
      <c r="AS15" s="58"/>
      <c r="AT15" s="58"/>
    </row>
    <row r="16" spans="2:46" s="4" customFormat="1" x14ac:dyDescent="0.25">
      <c r="B16" s="144" t="s">
        <v>3</v>
      </c>
      <c r="C16" s="19" t="s">
        <v>14</v>
      </c>
      <c r="D16" s="60"/>
      <c r="E16" s="23"/>
      <c r="F16" s="24"/>
      <c r="G16" s="23"/>
      <c r="H16" s="24"/>
      <c r="I16" s="23"/>
      <c r="J16" s="62"/>
      <c r="K16" s="62"/>
      <c r="L16" s="24">
        <f>+[1]TODOS!$C$36+1</f>
        <v>2</v>
      </c>
      <c r="M16" s="23"/>
      <c r="N16" s="24"/>
      <c r="O16" s="23"/>
      <c r="P16" s="24"/>
      <c r="Q16" s="23"/>
      <c r="R16" s="24"/>
      <c r="S16" s="23">
        <v>1</v>
      </c>
      <c r="T16" s="24"/>
      <c r="U16" s="23">
        <v>1</v>
      </c>
      <c r="V16" s="24">
        <f>+[1]TODOS!$C$123+1</f>
        <v>2</v>
      </c>
      <c r="W16" s="23"/>
      <c r="X16" s="24"/>
      <c r="Y16" s="23"/>
      <c r="Z16" s="24">
        <v>3</v>
      </c>
      <c r="AA16" s="23">
        <v>1</v>
      </c>
      <c r="AB16" s="24"/>
      <c r="AC16" s="23"/>
      <c r="AD16" s="24"/>
      <c r="AE16" s="23">
        <v>6</v>
      </c>
      <c r="AF16" s="24"/>
      <c r="AG16" s="23"/>
      <c r="AH16" s="24"/>
      <c r="AI16" s="23"/>
      <c r="AJ16" s="24"/>
      <c r="AK16" s="23"/>
      <c r="AL16" s="24">
        <v>3</v>
      </c>
      <c r="AM16" s="23"/>
      <c r="AN16" s="113">
        <f t="shared" si="0"/>
        <v>19</v>
      </c>
      <c r="AO16" s="96">
        <f>AN16+AN17+AN18</f>
        <v>53</v>
      </c>
      <c r="AP16" s="64">
        <v>0</v>
      </c>
      <c r="AQ16" s="64">
        <f>AO16-AP16</f>
        <v>53</v>
      </c>
      <c r="AR16" s="97"/>
      <c r="AS16" s="66">
        <f>(AP16*100)/AP49</f>
        <v>0</v>
      </c>
      <c r="AT16" s="66">
        <f>(AQ16*100)/AQ49</f>
        <v>10.685483870967742</v>
      </c>
    </row>
    <row r="17" spans="2:46" s="4" customFormat="1" x14ac:dyDescent="0.25">
      <c r="B17" s="142"/>
      <c r="C17" s="3" t="s">
        <v>15</v>
      </c>
      <c r="D17" s="9"/>
      <c r="E17" s="8"/>
      <c r="F17" s="10"/>
      <c r="G17" s="8"/>
      <c r="H17" s="10"/>
      <c r="I17" s="8">
        <v>3</v>
      </c>
      <c r="J17" s="43"/>
      <c r="K17" s="43"/>
      <c r="L17" s="10">
        <v>3</v>
      </c>
      <c r="M17" s="8"/>
      <c r="N17" s="10"/>
      <c r="O17" s="8"/>
      <c r="P17" s="10"/>
      <c r="Q17" s="8">
        <v>1</v>
      </c>
      <c r="R17" s="10"/>
      <c r="S17" s="8"/>
      <c r="T17" s="10">
        <v>2</v>
      </c>
      <c r="U17" s="8">
        <v>2</v>
      </c>
      <c r="V17" s="10"/>
      <c r="W17" s="8"/>
      <c r="X17" s="10"/>
      <c r="Y17" s="8"/>
      <c r="Z17" s="10">
        <v>9</v>
      </c>
      <c r="AA17" s="8">
        <v>3</v>
      </c>
      <c r="AB17" s="10"/>
      <c r="AC17" s="8"/>
      <c r="AD17" s="10">
        <v>2</v>
      </c>
      <c r="AE17" s="8"/>
      <c r="AF17" s="10"/>
      <c r="AG17" s="8"/>
      <c r="AH17" s="10"/>
      <c r="AI17" s="8"/>
      <c r="AJ17" s="10">
        <f>+[1]TODOS!$C$148</f>
        <v>1</v>
      </c>
      <c r="AK17" s="8">
        <v>5</v>
      </c>
      <c r="AL17" s="10">
        <v>1</v>
      </c>
      <c r="AM17" s="8"/>
      <c r="AN17" s="113">
        <f t="shared" si="0"/>
        <v>32</v>
      </c>
      <c r="AO17" s="98"/>
      <c r="AP17" s="68"/>
      <c r="AQ17" s="68"/>
      <c r="AR17" s="99"/>
      <c r="AS17" s="48"/>
      <c r="AT17" s="48"/>
    </row>
    <row r="18" spans="2:46" s="4" customFormat="1" ht="26.25" thickBot="1" x14ac:dyDescent="0.3">
      <c r="B18" s="165"/>
      <c r="C18" s="22" t="s">
        <v>16</v>
      </c>
      <c r="D18" s="114"/>
      <c r="E18" s="115"/>
      <c r="F18" s="116"/>
      <c r="G18" s="115"/>
      <c r="H18" s="116"/>
      <c r="I18" s="115"/>
      <c r="J18" s="117"/>
      <c r="K18" s="117"/>
      <c r="L18" s="116"/>
      <c r="M18" s="115">
        <v>1</v>
      </c>
      <c r="N18" s="116"/>
      <c r="O18" s="115"/>
      <c r="P18" s="116"/>
      <c r="Q18" s="115"/>
      <c r="R18" s="116"/>
      <c r="S18" s="115"/>
      <c r="T18" s="116"/>
      <c r="U18" s="115"/>
      <c r="V18" s="116">
        <v>1</v>
      </c>
      <c r="W18" s="115"/>
      <c r="X18" s="116"/>
      <c r="Y18" s="115"/>
      <c r="Z18" s="116"/>
      <c r="AA18" s="115"/>
      <c r="AB18" s="116"/>
      <c r="AC18" s="115"/>
      <c r="AD18" s="116"/>
      <c r="AE18" s="115"/>
      <c r="AF18" s="116"/>
      <c r="AG18" s="115"/>
      <c r="AH18" s="116"/>
      <c r="AI18" s="115"/>
      <c r="AJ18" s="116"/>
      <c r="AK18" s="115"/>
      <c r="AL18" s="116"/>
      <c r="AM18" s="115"/>
      <c r="AN18" s="113">
        <f t="shared" si="0"/>
        <v>2</v>
      </c>
      <c r="AO18" s="100"/>
      <c r="AP18" s="70"/>
      <c r="AQ18" s="70"/>
      <c r="AR18" s="101"/>
      <c r="AS18" s="58"/>
      <c r="AT18" s="58"/>
    </row>
    <row r="19" spans="2:46" s="4" customFormat="1" ht="25.5" x14ac:dyDescent="0.25">
      <c r="B19" s="162" t="s">
        <v>4</v>
      </c>
      <c r="C19" s="21" t="s">
        <v>17</v>
      </c>
      <c r="D19" s="118"/>
      <c r="E19" s="119"/>
      <c r="F19" s="120"/>
      <c r="G19" s="119"/>
      <c r="H19" s="120"/>
      <c r="I19" s="119"/>
      <c r="J19" s="121"/>
      <c r="K19" s="121"/>
      <c r="L19" s="120"/>
      <c r="M19" s="119"/>
      <c r="N19" s="120"/>
      <c r="O19" s="119"/>
      <c r="P19" s="120"/>
      <c r="Q19" s="119"/>
      <c r="R19" s="120"/>
      <c r="S19" s="119"/>
      <c r="T19" s="120"/>
      <c r="U19" s="119"/>
      <c r="V19" s="120"/>
      <c r="W19" s="119"/>
      <c r="X19" s="120"/>
      <c r="Y19" s="119"/>
      <c r="Z19" s="120"/>
      <c r="AA19" s="119"/>
      <c r="AB19" s="120"/>
      <c r="AC19" s="119"/>
      <c r="AD19" s="120"/>
      <c r="AE19" s="119"/>
      <c r="AF19" s="120"/>
      <c r="AG19" s="119"/>
      <c r="AH19" s="120"/>
      <c r="AI19" s="119"/>
      <c r="AJ19" s="120"/>
      <c r="AK19" s="119"/>
      <c r="AL19" s="120"/>
      <c r="AM19" s="119"/>
      <c r="AN19" s="113"/>
      <c r="AO19" s="96">
        <f>AN19+AN20+AN21+AN22+AN23+AN24+AN25</f>
        <v>114</v>
      </c>
      <c r="AP19" s="64">
        <f>Y21</f>
        <v>2</v>
      </c>
      <c r="AQ19" s="64">
        <f>AO19-AP19</f>
        <v>112</v>
      </c>
      <c r="AR19" s="97"/>
      <c r="AS19" s="66">
        <f>(AP19*100)/AP49</f>
        <v>10.526315789473685</v>
      </c>
      <c r="AT19" s="66">
        <f>(AQ19*100)/AQ49</f>
        <v>22.580645161290324</v>
      </c>
    </row>
    <row r="20" spans="2:46" s="4" customFormat="1" ht="26.25" x14ac:dyDescent="0.25">
      <c r="B20" s="163"/>
      <c r="C20" s="2" t="s">
        <v>38</v>
      </c>
      <c r="D20" s="11"/>
      <c r="E20" s="12"/>
      <c r="F20" s="13"/>
      <c r="G20" s="12"/>
      <c r="H20" s="13"/>
      <c r="I20" s="12"/>
      <c r="J20" s="52"/>
      <c r="K20" s="5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13"/>
      <c r="AO20" s="98"/>
      <c r="AP20" s="68"/>
      <c r="AQ20" s="68"/>
      <c r="AR20" s="99"/>
      <c r="AS20" s="48"/>
      <c r="AT20" s="48"/>
    </row>
    <row r="21" spans="2:46" s="4" customFormat="1" x14ac:dyDescent="0.25">
      <c r="B21" s="163"/>
      <c r="C21" s="2" t="s">
        <v>37</v>
      </c>
      <c r="D21" s="11"/>
      <c r="E21" s="12"/>
      <c r="F21" s="13"/>
      <c r="G21" s="12"/>
      <c r="H21" s="13"/>
      <c r="I21" s="12">
        <v>2</v>
      </c>
      <c r="J21" s="52"/>
      <c r="K21" s="52"/>
      <c r="L21" s="13">
        <v>4</v>
      </c>
      <c r="M21" s="12">
        <v>4</v>
      </c>
      <c r="N21" s="13"/>
      <c r="O21" s="12"/>
      <c r="P21" s="13">
        <v>1</v>
      </c>
      <c r="Q21" s="12">
        <v>3</v>
      </c>
      <c r="R21" s="13"/>
      <c r="S21" s="12">
        <v>7</v>
      </c>
      <c r="T21" s="13">
        <v>5</v>
      </c>
      <c r="U21" s="12">
        <v>4</v>
      </c>
      <c r="V21" s="13"/>
      <c r="W21" s="12"/>
      <c r="X21" s="13">
        <v>1</v>
      </c>
      <c r="Y21" s="12">
        <v>2</v>
      </c>
      <c r="Z21" s="13">
        <v>2</v>
      </c>
      <c r="AA21" s="12">
        <v>2</v>
      </c>
      <c r="AB21" s="13"/>
      <c r="AC21" s="12"/>
      <c r="AD21" s="13"/>
      <c r="AE21" s="12">
        <v>1</v>
      </c>
      <c r="AF21" s="13"/>
      <c r="AG21" s="12"/>
      <c r="AH21" s="13">
        <v>1</v>
      </c>
      <c r="AI21" s="12"/>
      <c r="AJ21" s="13">
        <v>2</v>
      </c>
      <c r="AK21" s="12"/>
      <c r="AL21" s="13"/>
      <c r="AM21" s="12"/>
      <c r="AN21" s="113">
        <f t="shared" si="0"/>
        <v>41</v>
      </c>
      <c r="AO21" s="98"/>
      <c r="AP21" s="68"/>
      <c r="AQ21" s="68"/>
      <c r="AR21" s="99"/>
      <c r="AS21" s="48"/>
      <c r="AT21" s="48"/>
    </row>
    <row r="22" spans="2:46" s="4" customFormat="1" x14ac:dyDescent="0.25">
      <c r="B22" s="163"/>
      <c r="C22" s="3" t="s">
        <v>18</v>
      </c>
      <c r="D22" s="9"/>
      <c r="E22" s="8">
        <v>2</v>
      </c>
      <c r="F22" s="10"/>
      <c r="G22" s="8"/>
      <c r="H22" s="10"/>
      <c r="I22" s="8">
        <v>9</v>
      </c>
      <c r="J22" s="43"/>
      <c r="K22" s="43">
        <v>1</v>
      </c>
      <c r="L22" s="10">
        <v>1</v>
      </c>
      <c r="M22" s="8">
        <v>3</v>
      </c>
      <c r="N22" s="10"/>
      <c r="O22" s="8"/>
      <c r="P22" s="10"/>
      <c r="Q22" s="8">
        <v>1</v>
      </c>
      <c r="R22" s="10"/>
      <c r="S22" s="8">
        <v>4</v>
      </c>
      <c r="T22" s="10">
        <v>3</v>
      </c>
      <c r="U22" s="8">
        <v>2</v>
      </c>
      <c r="V22" s="10"/>
      <c r="W22" s="8"/>
      <c r="X22" s="10"/>
      <c r="Y22" s="8">
        <v>1</v>
      </c>
      <c r="Z22" s="10">
        <v>4</v>
      </c>
      <c r="AA22" s="8">
        <v>12</v>
      </c>
      <c r="AB22" s="10"/>
      <c r="AC22" s="8"/>
      <c r="AD22" s="10"/>
      <c r="AE22" s="8"/>
      <c r="AF22" s="10"/>
      <c r="AG22" s="8">
        <v>1</v>
      </c>
      <c r="AH22" s="10">
        <v>1</v>
      </c>
      <c r="AI22" s="8">
        <v>1</v>
      </c>
      <c r="AJ22" s="10"/>
      <c r="AK22" s="8"/>
      <c r="AL22" s="10">
        <v>4</v>
      </c>
      <c r="AM22" s="8">
        <v>1</v>
      </c>
      <c r="AN22" s="113">
        <f t="shared" si="0"/>
        <v>51</v>
      </c>
      <c r="AO22" s="98"/>
      <c r="AP22" s="68"/>
      <c r="AQ22" s="68"/>
      <c r="AR22" s="99"/>
      <c r="AS22" s="48"/>
      <c r="AT22" s="48"/>
    </row>
    <row r="23" spans="2:46" s="4" customFormat="1" ht="15" customHeight="1" x14ac:dyDescent="0.25">
      <c r="B23" s="163"/>
      <c r="C23" s="3" t="s">
        <v>19</v>
      </c>
      <c r="D23" s="9"/>
      <c r="E23" s="8"/>
      <c r="F23" s="10"/>
      <c r="G23" s="8"/>
      <c r="H23" s="10">
        <v>3</v>
      </c>
      <c r="I23" s="8">
        <v>2</v>
      </c>
      <c r="J23" s="43"/>
      <c r="K23" s="43"/>
      <c r="L23" s="10"/>
      <c r="M23" s="8"/>
      <c r="N23" s="10"/>
      <c r="O23" s="8"/>
      <c r="P23" s="10"/>
      <c r="Q23" s="8"/>
      <c r="R23" s="10"/>
      <c r="S23" s="8">
        <v>2</v>
      </c>
      <c r="T23" s="10">
        <v>4</v>
      </c>
      <c r="U23" s="8"/>
      <c r="V23" s="10"/>
      <c r="W23" s="8"/>
      <c r="X23" s="10">
        <v>1</v>
      </c>
      <c r="Y23" s="8"/>
      <c r="Z23" s="10">
        <v>1</v>
      </c>
      <c r="AA23" s="8">
        <v>3</v>
      </c>
      <c r="AB23" s="10"/>
      <c r="AC23" s="8"/>
      <c r="AD23" s="10">
        <v>2</v>
      </c>
      <c r="AE23" s="8"/>
      <c r="AF23" s="10"/>
      <c r="AG23" s="8"/>
      <c r="AH23" s="10"/>
      <c r="AI23" s="8"/>
      <c r="AJ23" s="10"/>
      <c r="AK23" s="8">
        <v>2</v>
      </c>
      <c r="AL23" s="10">
        <v>2</v>
      </c>
      <c r="AM23" s="8"/>
      <c r="AN23" s="113">
        <f t="shared" si="0"/>
        <v>22</v>
      </c>
      <c r="AO23" s="98"/>
      <c r="AP23" s="68"/>
      <c r="AQ23" s="68"/>
      <c r="AR23" s="99"/>
      <c r="AS23" s="48"/>
      <c r="AT23" s="48"/>
    </row>
    <row r="24" spans="2:46" s="4" customFormat="1" ht="26.25" x14ac:dyDescent="0.25">
      <c r="B24" s="163"/>
      <c r="C24" s="2" t="s">
        <v>39</v>
      </c>
      <c r="D24" s="11"/>
      <c r="E24" s="12"/>
      <c r="F24" s="13"/>
      <c r="G24" s="12"/>
      <c r="H24" s="13"/>
      <c r="I24" s="12"/>
      <c r="J24" s="52"/>
      <c r="K24" s="5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13"/>
      <c r="AO24" s="98"/>
      <c r="AP24" s="68"/>
      <c r="AQ24" s="68"/>
      <c r="AR24" s="99"/>
      <c r="AS24" s="48"/>
      <c r="AT24" s="48"/>
    </row>
    <row r="25" spans="2:46" s="4" customFormat="1" ht="26.25" thickBot="1" x14ac:dyDescent="0.3">
      <c r="B25" s="164"/>
      <c r="C25" s="20" t="s">
        <v>20</v>
      </c>
      <c r="D25" s="54"/>
      <c r="E25" s="25"/>
      <c r="F25" s="26"/>
      <c r="G25" s="25"/>
      <c r="H25" s="26"/>
      <c r="I25" s="25"/>
      <c r="J25" s="56"/>
      <c r="K25" s="56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25"/>
      <c r="Z25" s="26"/>
      <c r="AA25" s="25"/>
      <c r="AB25" s="26"/>
      <c r="AC25" s="25"/>
      <c r="AD25" s="26"/>
      <c r="AE25" s="25"/>
      <c r="AF25" s="26"/>
      <c r="AG25" s="25"/>
      <c r="AH25" s="26"/>
      <c r="AI25" s="25"/>
      <c r="AJ25" s="26"/>
      <c r="AK25" s="25"/>
      <c r="AL25" s="26"/>
      <c r="AM25" s="25"/>
      <c r="AN25" s="113"/>
      <c r="AO25" s="100"/>
      <c r="AP25" s="70"/>
      <c r="AQ25" s="70"/>
      <c r="AR25" s="101"/>
      <c r="AS25" s="58"/>
      <c r="AT25" s="58"/>
    </row>
    <row r="26" spans="2:46" s="4" customFormat="1" ht="24.75" customHeight="1" x14ac:dyDescent="0.25">
      <c r="B26" s="144" t="s">
        <v>5</v>
      </c>
      <c r="C26" s="19" t="s">
        <v>21</v>
      </c>
      <c r="D26" s="60"/>
      <c r="E26" s="23"/>
      <c r="F26" s="24"/>
      <c r="G26" s="23"/>
      <c r="H26" s="24"/>
      <c r="I26" s="23"/>
      <c r="J26" s="62"/>
      <c r="K26" s="62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/>
      <c r="AF26" s="24"/>
      <c r="AG26" s="23"/>
      <c r="AH26" s="24"/>
      <c r="AI26" s="23"/>
      <c r="AJ26" s="24"/>
      <c r="AK26" s="23"/>
      <c r="AL26" s="24"/>
      <c r="AM26" s="23"/>
      <c r="AN26" s="113"/>
      <c r="AO26" s="122">
        <f>AN26+AN27+AN28+AN29+AN30+AN31+AN32+AN33+AN34+AN35+AN36+AN37+AN38+AN39+AN40</f>
        <v>142</v>
      </c>
      <c r="AP26" s="64">
        <f>J32+K32+K34+Y32</f>
        <v>11</v>
      </c>
      <c r="AQ26" s="64">
        <f>AO26-AP26</f>
        <v>131</v>
      </c>
      <c r="AR26" s="97"/>
      <c r="AS26" s="66">
        <f>(AP26*100)/AP49</f>
        <v>57.89473684210526</v>
      </c>
      <c r="AT26" s="66">
        <f>(AQ26*100)/AQ49</f>
        <v>26.411290322580644</v>
      </c>
    </row>
    <row r="27" spans="2:46" s="4" customFormat="1" x14ac:dyDescent="0.25">
      <c r="B27" s="142"/>
      <c r="C27" s="3" t="s">
        <v>22</v>
      </c>
      <c r="D27" s="9"/>
      <c r="E27" s="8">
        <v>2</v>
      </c>
      <c r="F27" s="10"/>
      <c r="G27" s="8"/>
      <c r="H27" s="10"/>
      <c r="I27" s="8">
        <v>1</v>
      </c>
      <c r="J27" s="43"/>
      <c r="K27" s="43"/>
      <c r="L27" s="10"/>
      <c r="M27" s="8"/>
      <c r="N27" s="10"/>
      <c r="O27" s="8"/>
      <c r="P27" s="10"/>
      <c r="Q27" s="8"/>
      <c r="R27" s="10"/>
      <c r="S27" s="8">
        <v>3</v>
      </c>
      <c r="T27" s="10"/>
      <c r="U27" s="8"/>
      <c r="V27" s="10"/>
      <c r="W27" s="8"/>
      <c r="X27" s="10"/>
      <c r="Y27" s="8">
        <v>2</v>
      </c>
      <c r="Z27" s="10"/>
      <c r="AA27" s="8"/>
      <c r="AB27" s="10"/>
      <c r="AC27" s="8"/>
      <c r="AD27" s="10"/>
      <c r="AE27" s="8"/>
      <c r="AF27" s="10"/>
      <c r="AG27" s="8">
        <v>2</v>
      </c>
      <c r="AH27" s="10"/>
      <c r="AI27" s="8">
        <f>+[1]TODOS!$C$139</f>
        <v>1</v>
      </c>
      <c r="AJ27" s="10">
        <v>1</v>
      </c>
      <c r="AK27" s="8">
        <v>2</v>
      </c>
      <c r="AL27" s="10"/>
      <c r="AM27" s="8"/>
      <c r="AN27" s="113">
        <f t="shared" si="0"/>
        <v>14</v>
      </c>
      <c r="AO27" s="123"/>
      <c r="AP27" s="68"/>
      <c r="AQ27" s="68"/>
      <c r="AR27" s="99"/>
      <c r="AS27" s="48"/>
      <c r="AT27" s="48"/>
    </row>
    <row r="28" spans="2:46" s="4" customFormat="1" ht="25.5" x14ac:dyDescent="0.25">
      <c r="B28" s="142"/>
      <c r="C28" s="3" t="s">
        <v>23</v>
      </c>
      <c r="D28" s="9"/>
      <c r="E28" s="8"/>
      <c r="F28" s="10"/>
      <c r="G28" s="8"/>
      <c r="H28" s="10"/>
      <c r="I28" s="8"/>
      <c r="J28" s="43"/>
      <c r="K28" s="43"/>
      <c r="L28" s="10"/>
      <c r="M28" s="8"/>
      <c r="N28" s="10"/>
      <c r="O28" s="8"/>
      <c r="P28" s="10"/>
      <c r="Q28" s="8"/>
      <c r="R28" s="10"/>
      <c r="S28" s="8"/>
      <c r="T28" s="10"/>
      <c r="U28" s="8"/>
      <c r="V28" s="10"/>
      <c r="W28" s="8"/>
      <c r="X28" s="10"/>
      <c r="Y28" s="8"/>
      <c r="Z28" s="10"/>
      <c r="AA28" s="8"/>
      <c r="AB28" s="10"/>
      <c r="AC28" s="8"/>
      <c r="AD28" s="10"/>
      <c r="AE28" s="8"/>
      <c r="AF28" s="10"/>
      <c r="AG28" s="8"/>
      <c r="AH28" s="10"/>
      <c r="AI28" s="8"/>
      <c r="AJ28" s="10"/>
      <c r="AK28" s="8"/>
      <c r="AL28" s="10"/>
      <c r="AM28" s="8"/>
      <c r="AN28" s="113"/>
      <c r="AO28" s="123"/>
      <c r="AP28" s="68"/>
      <c r="AQ28" s="68"/>
      <c r="AR28" s="99"/>
      <c r="AS28" s="48"/>
      <c r="AT28" s="48"/>
    </row>
    <row r="29" spans="2:46" s="4" customFormat="1" x14ac:dyDescent="0.25">
      <c r="B29" s="142"/>
      <c r="C29" s="3" t="s">
        <v>24</v>
      </c>
      <c r="D29" s="9"/>
      <c r="E29" s="8">
        <v>5</v>
      </c>
      <c r="F29" s="10"/>
      <c r="G29" s="8"/>
      <c r="H29" s="10"/>
      <c r="I29" s="8"/>
      <c r="J29" s="43"/>
      <c r="K29" s="43"/>
      <c r="L29" s="10"/>
      <c r="M29" s="8">
        <v>4</v>
      </c>
      <c r="N29" s="10"/>
      <c r="O29" s="8"/>
      <c r="P29" s="10"/>
      <c r="Q29" s="8">
        <v>2</v>
      </c>
      <c r="R29" s="10"/>
      <c r="S29" s="8">
        <v>3</v>
      </c>
      <c r="T29" s="10">
        <v>1</v>
      </c>
      <c r="U29" s="8"/>
      <c r="V29" s="10"/>
      <c r="W29" s="8">
        <f>+[1]TODOS!$C$98+[1]TODOS!$C$99+2</f>
        <v>4</v>
      </c>
      <c r="X29" s="10"/>
      <c r="Y29" s="8"/>
      <c r="Z29" s="10"/>
      <c r="AA29" s="8"/>
      <c r="AB29" s="10"/>
      <c r="AC29" s="8"/>
      <c r="AD29" s="10"/>
      <c r="AE29" s="8"/>
      <c r="AF29" s="10"/>
      <c r="AG29" s="8"/>
      <c r="AH29" s="10"/>
      <c r="AI29" s="8">
        <v>1</v>
      </c>
      <c r="AJ29" s="10"/>
      <c r="AK29" s="8"/>
      <c r="AL29" s="10"/>
      <c r="AM29" s="8">
        <v>1</v>
      </c>
      <c r="AN29" s="113">
        <f t="shared" si="0"/>
        <v>21</v>
      </c>
      <c r="AO29" s="123"/>
      <c r="AP29" s="68"/>
      <c r="AQ29" s="68"/>
      <c r="AR29" s="99"/>
      <c r="AS29" s="48"/>
      <c r="AT29" s="48"/>
    </row>
    <row r="30" spans="2:46" s="4" customFormat="1" ht="25.5" x14ac:dyDescent="0.25">
      <c r="B30" s="142"/>
      <c r="C30" s="3" t="s">
        <v>25</v>
      </c>
      <c r="D30" s="9"/>
      <c r="E30" s="8"/>
      <c r="F30" s="10"/>
      <c r="G30" s="8"/>
      <c r="H30" s="10"/>
      <c r="I30" s="8"/>
      <c r="J30" s="43"/>
      <c r="K30" s="43"/>
      <c r="L30" s="10"/>
      <c r="M30" s="8"/>
      <c r="N30" s="10"/>
      <c r="O30" s="8"/>
      <c r="P30" s="10"/>
      <c r="Q30" s="8"/>
      <c r="R30" s="10"/>
      <c r="S30" s="8"/>
      <c r="T30" s="10"/>
      <c r="U30" s="8"/>
      <c r="V30" s="10"/>
      <c r="W30" s="8"/>
      <c r="X30" s="10"/>
      <c r="Y30" s="8"/>
      <c r="Z30" s="10"/>
      <c r="AA30" s="8"/>
      <c r="AB30" s="10"/>
      <c r="AC30" s="8"/>
      <c r="AD30" s="10"/>
      <c r="AE30" s="8"/>
      <c r="AF30" s="10"/>
      <c r="AG30" s="8"/>
      <c r="AH30" s="10"/>
      <c r="AI30" s="8"/>
      <c r="AJ30" s="10"/>
      <c r="AK30" s="8"/>
      <c r="AL30" s="10"/>
      <c r="AM30" s="8"/>
      <c r="AN30" s="113"/>
      <c r="AO30" s="123"/>
      <c r="AP30" s="68"/>
      <c r="AQ30" s="68"/>
      <c r="AR30" s="99"/>
      <c r="AS30" s="48"/>
      <c r="AT30" s="48"/>
    </row>
    <row r="31" spans="2:46" s="4" customFormat="1" x14ac:dyDescent="0.25">
      <c r="B31" s="142"/>
      <c r="C31" s="3" t="s">
        <v>26</v>
      </c>
      <c r="D31" s="9"/>
      <c r="E31" s="8"/>
      <c r="F31" s="10"/>
      <c r="G31" s="8"/>
      <c r="H31" s="10"/>
      <c r="I31" s="8"/>
      <c r="J31" s="43"/>
      <c r="K31" s="43"/>
      <c r="L31" s="10"/>
      <c r="M31" s="8"/>
      <c r="N31" s="10"/>
      <c r="O31" s="8"/>
      <c r="P31" s="10"/>
      <c r="Q31" s="8"/>
      <c r="R31" s="10"/>
      <c r="S31" s="8"/>
      <c r="T31" s="10"/>
      <c r="U31" s="8">
        <v>2</v>
      </c>
      <c r="V31" s="10"/>
      <c r="W31" s="8"/>
      <c r="X31" s="10"/>
      <c r="Y31" s="8"/>
      <c r="Z31" s="10"/>
      <c r="AA31" s="8"/>
      <c r="AB31" s="10"/>
      <c r="AC31" s="8"/>
      <c r="AD31" s="10"/>
      <c r="AE31" s="8"/>
      <c r="AF31" s="10"/>
      <c r="AG31" s="8"/>
      <c r="AH31" s="10"/>
      <c r="AI31" s="8"/>
      <c r="AJ31" s="10"/>
      <c r="AK31" s="8"/>
      <c r="AL31" s="10"/>
      <c r="AM31" s="8"/>
      <c r="AN31" s="113">
        <f t="shared" si="0"/>
        <v>2</v>
      </c>
      <c r="AO31" s="123"/>
      <c r="AP31" s="68"/>
      <c r="AQ31" s="68"/>
      <c r="AR31" s="99"/>
      <c r="AS31" s="48"/>
      <c r="AT31" s="48"/>
    </row>
    <row r="32" spans="2:46" s="4" customFormat="1" ht="26.25" x14ac:dyDescent="0.25">
      <c r="B32" s="142"/>
      <c r="C32" s="2" t="s">
        <v>40</v>
      </c>
      <c r="D32" s="11"/>
      <c r="E32" s="12"/>
      <c r="F32" s="13"/>
      <c r="G32" s="12"/>
      <c r="H32" s="13"/>
      <c r="I32" s="12"/>
      <c r="J32" s="52">
        <v>3</v>
      </c>
      <c r="K32" s="52">
        <v>1</v>
      </c>
      <c r="L32" s="13">
        <v>2</v>
      </c>
      <c r="M32" s="12"/>
      <c r="N32" s="13"/>
      <c r="O32" s="12"/>
      <c r="P32" s="13">
        <v>8</v>
      </c>
      <c r="Q32" s="12">
        <v>2</v>
      </c>
      <c r="R32" s="13"/>
      <c r="S32" s="12"/>
      <c r="T32" s="13"/>
      <c r="U32" s="12"/>
      <c r="V32" s="13"/>
      <c r="W32" s="12"/>
      <c r="X32" s="13">
        <v>1</v>
      </c>
      <c r="Y32" s="12">
        <v>5</v>
      </c>
      <c r="Z32" s="13"/>
      <c r="AA32" s="12">
        <v>2</v>
      </c>
      <c r="AB32" s="13"/>
      <c r="AC32" s="12"/>
      <c r="AD32" s="13"/>
      <c r="AE32" s="12"/>
      <c r="AF32" s="13">
        <v>10</v>
      </c>
      <c r="AG32" s="12">
        <v>5</v>
      </c>
      <c r="AH32" s="13"/>
      <c r="AI32" s="12"/>
      <c r="AJ32" s="13"/>
      <c r="AK32" s="12"/>
      <c r="AL32" s="13"/>
      <c r="AM32" s="12"/>
      <c r="AN32" s="113">
        <f t="shared" si="0"/>
        <v>39</v>
      </c>
      <c r="AO32" s="123"/>
      <c r="AP32" s="68"/>
      <c r="AQ32" s="68"/>
      <c r="AR32" s="99"/>
      <c r="AS32" s="48"/>
      <c r="AT32" s="48"/>
    </row>
    <row r="33" spans="1:46" s="4" customFormat="1" ht="26.25" x14ac:dyDescent="0.25">
      <c r="B33" s="142"/>
      <c r="C33" s="2" t="s">
        <v>41</v>
      </c>
      <c r="D33" s="11"/>
      <c r="E33" s="12"/>
      <c r="F33" s="13"/>
      <c r="G33" s="12"/>
      <c r="H33" s="13"/>
      <c r="I33" s="12"/>
      <c r="J33" s="52"/>
      <c r="K33" s="5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2"/>
      <c r="AN33" s="113"/>
      <c r="AO33" s="123"/>
      <c r="AP33" s="68"/>
      <c r="AQ33" s="68"/>
      <c r="AR33" s="99"/>
      <c r="AS33" s="48"/>
      <c r="AT33" s="48"/>
    </row>
    <row r="34" spans="1:46" s="4" customFormat="1" x14ac:dyDescent="0.25">
      <c r="B34" s="142"/>
      <c r="C34" s="2" t="s">
        <v>42</v>
      </c>
      <c r="D34" s="11">
        <v>6</v>
      </c>
      <c r="E34" s="12">
        <v>4</v>
      </c>
      <c r="F34" s="13"/>
      <c r="G34" s="12"/>
      <c r="H34" s="13"/>
      <c r="I34" s="12">
        <v>2</v>
      </c>
      <c r="J34" s="52"/>
      <c r="K34" s="52">
        <f>+[1]TODOS!$C$30+[1]TODOS!$C$31</f>
        <v>2</v>
      </c>
      <c r="L34" s="13">
        <v>5</v>
      </c>
      <c r="M34" s="12">
        <v>3</v>
      </c>
      <c r="N34" s="13"/>
      <c r="O34" s="12"/>
      <c r="P34" s="13">
        <v>2</v>
      </c>
      <c r="Q34" s="12"/>
      <c r="R34" s="13"/>
      <c r="S34" s="12">
        <v>4</v>
      </c>
      <c r="T34" s="13">
        <v>4</v>
      </c>
      <c r="U34" s="12">
        <v>1</v>
      </c>
      <c r="V34" s="13">
        <v>2</v>
      </c>
      <c r="W34" s="12"/>
      <c r="X34" s="13"/>
      <c r="Y34" s="12"/>
      <c r="Z34" s="13">
        <v>5</v>
      </c>
      <c r="AA34" s="12"/>
      <c r="AB34" s="13"/>
      <c r="AC34" s="12"/>
      <c r="AD34" s="13">
        <v>2</v>
      </c>
      <c r="AE34" s="12">
        <v>4</v>
      </c>
      <c r="AF34" s="13"/>
      <c r="AG34" s="12"/>
      <c r="AH34" s="13"/>
      <c r="AI34" s="12">
        <v>6</v>
      </c>
      <c r="AJ34" s="13"/>
      <c r="AK34" s="12">
        <v>3</v>
      </c>
      <c r="AL34" s="13">
        <v>4</v>
      </c>
      <c r="AM34" s="12">
        <v>2</v>
      </c>
      <c r="AN34" s="113">
        <f t="shared" si="0"/>
        <v>61</v>
      </c>
      <c r="AO34" s="123"/>
      <c r="AP34" s="68"/>
      <c r="AQ34" s="68"/>
      <c r="AR34" s="99"/>
      <c r="AS34" s="48"/>
      <c r="AT34" s="48"/>
    </row>
    <row r="35" spans="1:46" s="4" customFormat="1" ht="26.25" x14ac:dyDescent="0.25">
      <c r="B35" s="142"/>
      <c r="C35" s="2" t="s">
        <v>43</v>
      </c>
      <c r="D35" s="11"/>
      <c r="E35" s="12">
        <f>+[1]TODOS!$C$4+1</f>
        <v>2</v>
      </c>
      <c r="F35" s="13"/>
      <c r="G35" s="12"/>
      <c r="H35" s="13">
        <v>1</v>
      </c>
      <c r="I35" s="12"/>
      <c r="J35" s="52"/>
      <c r="K35" s="5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>
        <f>+[1]TODOS!$C$143</f>
        <v>1</v>
      </c>
      <c r="AJ35" s="13"/>
      <c r="AK35" s="12"/>
      <c r="AL35" s="13"/>
      <c r="AM35" s="12"/>
      <c r="AN35" s="113">
        <f t="shared" si="0"/>
        <v>4</v>
      </c>
      <c r="AO35" s="123"/>
      <c r="AP35" s="68"/>
      <c r="AQ35" s="68"/>
      <c r="AR35" s="99"/>
      <c r="AS35" s="48"/>
      <c r="AT35" s="48"/>
    </row>
    <row r="36" spans="1:46" s="4" customFormat="1" ht="26.25" x14ac:dyDescent="0.25">
      <c r="B36" s="142"/>
      <c r="C36" s="2" t="s">
        <v>44</v>
      </c>
      <c r="D36" s="11"/>
      <c r="E36" s="12"/>
      <c r="F36" s="13"/>
      <c r="G36" s="12"/>
      <c r="H36" s="13"/>
      <c r="I36" s="12"/>
      <c r="J36" s="52"/>
      <c r="K36" s="5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2"/>
      <c r="AN36" s="113"/>
      <c r="AO36" s="123"/>
      <c r="AP36" s="68"/>
      <c r="AQ36" s="68"/>
      <c r="AR36" s="99"/>
      <c r="AS36" s="48"/>
      <c r="AT36" s="48"/>
    </row>
    <row r="37" spans="1:46" s="4" customFormat="1" x14ac:dyDescent="0.25">
      <c r="B37" s="142"/>
      <c r="C37" s="2" t="s">
        <v>45</v>
      </c>
      <c r="D37" s="11"/>
      <c r="E37" s="12"/>
      <c r="F37" s="13"/>
      <c r="G37" s="12"/>
      <c r="H37" s="13"/>
      <c r="I37" s="12"/>
      <c r="J37" s="52"/>
      <c r="K37" s="5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/>
      <c r="AM37" s="12"/>
      <c r="AN37" s="113"/>
      <c r="AO37" s="123"/>
      <c r="AP37" s="68"/>
      <c r="AQ37" s="68"/>
      <c r="AR37" s="99"/>
      <c r="AS37" s="48"/>
      <c r="AT37" s="48"/>
    </row>
    <row r="38" spans="1:46" s="4" customFormat="1" ht="15" customHeight="1" x14ac:dyDescent="0.25">
      <c r="B38" s="142"/>
      <c r="C38" s="3" t="s">
        <v>27</v>
      </c>
      <c r="D38" s="9"/>
      <c r="E38" s="8"/>
      <c r="F38" s="10"/>
      <c r="G38" s="8"/>
      <c r="H38" s="10"/>
      <c r="I38" s="8"/>
      <c r="J38" s="43"/>
      <c r="K38" s="43"/>
      <c r="L38" s="10"/>
      <c r="M38" s="8"/>
      <c r="N38" s="10"/>
      <c r="O38" s="8"/>
      <c r="P38" s="10"/>
      <c r="Q38" s="8"/>
      <c r="R38" s="10"/>
      <c r="S38" s="8"/>
      <c r="T38" s="10"/>
      <c r="U38" s="8"/>
      <c r="V38" s="10"/>
      <c r="W38" s="8"/>
      <c r="X38" s="10"/>
      <c r="Y38" s="8"/>
      <c r="Z38" s="10"/>
      <c r="AA38" s="8">
        <v>1</v>
      </c>
      <c r="AB38" s="10"/>
      <c r="AC38" s="8"/>
      <c r="AD38" s="10"/>
      <c r="AE38" s="8"/>
      <c r="AF38" s="10"/>
      <c r="AG38" s="8"/>
      <c r="AH38" s="10"/>
      <c r="AI38" s="8"/>
      <c r="AJ38" s="10"/>
      <c r="AK38" s="8"/>
      <c r="AL38" s="10"/>
      <c r="AM38" s="8"/>
      <c r="AN38" s="113">
        <f t="shared" si="0"/>
        <v>1</v>
      </c>
      <c r="AO38" s="123"/>
      <c r="AP38" s="68"/>
      <c r="AQ38" s="68"/>
      <c r="AR38" s="99"/>
      <c r="AS38" s="48"/>
      <c r="AT38" s="48"/>
    </row>
    <row r="39" spans="1:46" s="4" customFormat="1" ht="25.5" x14ac:dyDescent="0.25">
      <c r="B39" s="142"/>
      <c r="C39" s="3" t="s">
        <v>28</v>
      </c>
      <c r="D39" s="9"/>
      <c r="E39" s="8"/>
      <c r="F39" s="10"/>
      <c r="G39" s="8"/>
      <c r="H39" s="10"/>
      <c r="I39" s="8"/>
      <c r="J39" s="43"/>
      <c r="K39" s="43"/>
      <c r="L39" s="10"/>
      <c r="M39" s="8"/>
      <c r="N39" s="10"/>
      <c r="O39" s="8"/>
      <c r="P39" s="10"/>
      <c r="Q39" s="8"/>
      <c r="R39" s="10"/>
      <c r="S39" s="8"/>
      <c r="T39" s="10"/>
      <c r="U39" s="8"/>
      <c r="V39" s="10"/>
      <c r="W39" s="8"/>
      <c r="X39" s="10"/>
      <c r="Y39" s="8"/>
      <c r="Z39" s="10"/>
      <c r="AA39" s="8"/>
      <c r="AB39" s="10"/>
      <c r="AC39" s="8"/>
      <c r="AD39" s="10"/>
      <c r="AE39" s="8"/>
      <c r="AF39" s="10"/>
      <c r="AG39" s="8"/>
      <c r="AH39" s="10"/>
      <c r="AI39" s="8"/>
      <c r="AJ39" s="10"/>
      <c r="AK39" s="8"/>
      <c r="AL39" s="10"/>
      <c r="AM39" s="8"/>
      <c r="AN39" s="113"/>
      <c r="AO39" s="123"/>
      <c r="AP39" s="68"/>
      <c r="AQ39" s="68"/>
      <c r="AR39" s="99"/>
      <c r="AS39" s="48"/>
      <c r="AT39" s="48"/>
    </row>
    <row r="40" spans="1:46" s="4" customFormat="1" ht="26.25" thickBot="1" x14ac:dyDescent="0.3">
      <c r="B40" s="143"/>
      <c r="C40" s="20" t="s">
        <v>29</v>
      </c>
      <c r="D40" s="54"/>
      <c r="E40" s="25"/>
      <c r="F40" s="26"/>
      <c r="G40" s="25"/>
      <c r="H40" s="26"/>
      <c r="I40" s="25"/>
      <c r="J40" s="56"/>
      <c r="K40" s="56"/>
      <c r="L40" s="26"/>
      <c r="M40" s="25"/>
      <c r="N40" s="26"/>
      <c r="O40" s="25"/>
      <c r="P40" s="26"/>
      <c r="Q40" s="25"/>
      <c r="R40" s="26"/>
      <c r="S40" s="25"/>
      <c r="T40" s="26"/>
      <c r="U40" s="25"/>
      <c r="V40" s="26"/>
      <c r="W40" s="25"/>
      <c r="X40" s="26"/>
      <c r="Y40" s="25"/>
      <c r="Z40" s="26"/>
      <c r="AA40" s="25"/>
      <c r="AB40" s="26"/>
      <c r="AC40" s="25"/>
      <c r="AD40" s="26"/>
      <c r="AE40" s="25"/>
      <c r="AF40" s="26"/>
      <c r="AG40" s="25"/>
      <c r="AH40" s="26"/>
      <c r="AI40" s="25"/>
      <c r="AJ40" s="26"/>
      <c r="AK40" s="25"/>
      <c r="AL40" s="26"/>
      <c r="AM40" s="25"/>
      <c r="AN40" s="113"/>
      <c r="AO40" s="124"/>
      <c r="AP40" s="70"/>
      <c r="AQ40" s="70"/>
      <c r="AR40" s="101"/>
      <c r="AS40" s="58"/>
      <c r="AT40" s="58"/>
    </row>
    <row r="41" spans="1:46" s="4" customFormat="1" ht="25.5" x14ac:dyDescent="0.25">
      <c r="B41" s="144" t="s">
        <v>6</v>
      </c>
      <c r="C41" s="19" t="s">
        <v>30</v>
      </c>
      <c r="D41" s="60"/>
      <c r="E41" s="23">
        <v>3</v>
      </c>
      <c r="F41" s="24"/>
      <c r="G41" s="23"/>
      <c r="H41" s="24"/>
      <c r="I41" s="23">
        <v>1</v>
      </c>
      <c r="J41" s="62">
        <v>1</v>
      </c>
      <c r="K41" s="62">
        <v>1</v>
      </c>
      <c r="L41" s="24">
        <v>2</v>
      </c>
      <c r="M41" s="23">
        <v>4</v>
      </c>
      <c r="N41" s="24"/>
      <c r="O41" s="23"/>
      <c r="P41" s="24">
        <v>5</v>
      </c>
      <c r="Q41" s="23"/>
      <c r="R41" s="24"/>
      <c r="S41" s="23">
        <v>6</v>
      </c>
      <c r="T41" s="24"/>
      <c r="U41" s="23"/>
      <c r="V41" s="24"/>
      <c r="W41" s="23"/>
      <c r="X41" s="24"/>
      <c r="Y41" s="23"/>
      <c r="Z41" s="24">
        <v>2</v>
      </c>
      <c r="AA41" s="23">
        <v>5</v>
      </c>
      <c r="AB41" s="24"/>
      <c r="AC41" s="23"/>
      <c r="AD41" s="24">
        <v>3</v>
      </c>
      <c r="AE41" s="23">
        <v>7</v>
      </c>
      <c r="AF41" s="24"/>
      <c r="AG41" s="23"/>
      <c r="AH41" s="24"/>
      <c r="AI41" s="23"/>
      <c r="AJ41" s="24">
        <v>4</v>
      </c>
      <c r="AK41" s="23">
        <v>1</v>
      </c>
      <c r="AL41" s="24"/>
      <c r="AM41" s="23">
        <v>3</v>
      </c>
      <c r="AN41" s="113">
        <f t="shared" si="0"/>
        <v>48</v>
      </c>
      <c r="AO41" s="64">
        <f>AN41+AN42+AN43+AN44</f>
        <v>48</v>
      </c>
      <c r="AP41" s="64">
        <f>J41+K41</f>
        <v>2</v>
      </c>
      <c r="AQ41" s="64">
        <f>AO41-AP41</f>
        <v>46</v>
      </c>
      <c r="AR41" s="97"/>
      <c r="AS41" s="66">
        <f>(AP41*100)/AP49</f>
        <v>10.526315789473685</v>
      </c>
      <c r="AT41" s="66">
        <f>(AQ41*100)/AQ49</f>
        <v>9.2741935483870961</v>
      </c>
    </row>
    <row r="42" spans="1:46" s="4" customFormat="1" ht="25.5" x14ac:dyDescent="0.25">
      <c r="B42" s="142"/>
      <c r="C42" s="3" t="s">
        <v>31</v>
      </c>
      <c r="D42" s="9"/>
      <c r="E42" s="8"/>
      <c r="F42" s="10"/>
      <c r="G42" s="8"/>
      <c r="H42" s="10"/>
      <c r="I42" s="8"/>
      <c r="J42" s="43"/>
      <c r="K42" s="43"/>
      <c r="L42" s="10"/>
      <c r="M42" s="8"/>
      <c r="N42" s="10"/>
      <c r="O42" s="8"/>
      <c r="P42" s="10"/>
      <c r="Q42" s="8"/>
      <c r="R42" s="10"/>
      <c r="S42" s="8"/>
      <c r="T42" s="10"/>
      <c r="U42" s="8"/>
      <c r="V42" s="10"/>
      <c r="W42" s="8"/>
      <c r="X42" s="10"/>
      <c r="Y42" s="8"/>
      <c r="Z42" s="10"/>
      <c r="AA42" s="8"/>
      <c r="AB42" s="10"/>
      <c r="AC42" s="8"/>
      <c r="AD42" s="10"/>
      <c r="AE42" s="8"/>
      <c r="AF42" s="10"/>
      <c r="AG42" s="8"/>
      <c r="AH42" s="10"/>
      <c r="AI42" s="8"/>
      <c r="AJ42" s="10"/>
      <c r="AK42" s="8"/>
      <c r="AL42" s="10"/>
      <c r="AM42" s="8"/>
      <c r="AN42" s="113"/>
      <c r="AO42" s="68"/>
      <c r="AP42" s="68"/>
      <c r="AQ42" s="68"/>
      <c r="AR42" s="99"/>
      <c r="AS42" s="48"/>
      <c r="AT42" s="48"/>
    </row>
    <row r="43" spans="1:46" s="4" customFormat="1" x14ac:dyDescent="0.25">
      <c r="B43" s="142"/>
      <c r="C43" s="3" t="s">
        <v>32</v>
      </c>
      <c r="D43" s="9"/>
      <c r="E43" s="8"/>
      <c r="F43" s="10"/>
      <c r="G43" s="8"/>
      <c r="H43" s="10"/>
      <c r="I43" s="8"/>
      <c r="J43" s="43"/>
      <c r="K43" s="43"/>
      <c r="L43" s="10"/>
      <c r="M43" s="8"/>
      <c r="N43" s="10"/>
      <c r="O43" s="8"/>
      <c r="P43" s="10"/>
      <c r="Q43" s="8"/>
      <c r="R43" s="10"/>
      <c r="S43" s="8"/>
      <c r="T43" s="10"/>
      <c r="U43" s="8"/>
      <c r="V43" s="10"/>
      <c r="W43" s="8"/>
      <c r="X43" s="10"/>
      <c r="Y43" s="8"/>
      <c r="Z43" s="10"/>
      <c r="AA43" s="8"/>
      <c r="AB43" s="10"/>
      <c r="AC43" s="8"/>
      <c r="AD43" s="10"/>
      <c r="AE43" s="8"/>
      <c r="AF43" s="10"/>
      <c r="AG43" s="8"/>
      <c r="AH43" s="10"/>
      <c r="AI43" s="8"/>
      <c r="AJ43" s="10"/>
      <c r="AK43" s="8"/>
      <c r="AL43" s="10"/>
      <c r="AM43" s="8"/>
      <c r="AN43" s="113"/>
      <c r="AO43" s="68"/>
      <c r="AP43" s="68"/>
      <c r="AQ43" s="68"/>
      <c r="AR43" s="99"/>
      <c r="AS43" s="48"/>
      <c r="AT43" s="48"/>
    </row>
    <row r="44" spans="1:46" s="4" customFormat="1" ht="39" thickBot="1" x14ac:dyDescent="0.3">
      <c r="B44" s="143"/>
      <c r="C44" s="20" t="s">
        <v>33</v>
      </c>
      <c r="D44" s="54"/>
      <c r="E44" s="25"/>
      <c r="F44" s="26"/>
      <c r="G44" s="25"/>
      <c r="H44" s="26"/>
      <c r="I44" s="25"/>
      <c r="J44" s="56"/>
      <c r="K44" s="56"/>
      <c r="L44" s="26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25"/>
      <c r="Z44" s="26"/>
      <c r="AA44" s="25"/>
      <c r="AB44" s="26"/>
      <c r="AC44" s="25"/>
      <c r="AD44" s="26"/>
      <c r="AE44" s="25"/>
      <c r="AF44" s="26"/>
      <c r="AG44" s="25"/>
      <c r="AH44" s="26"/>
      <c r="AI44" s="25"/>
      <c r="AJ44" s="26"/>
      <c r="AK44" s="25"/>
      <c r="AL44" s="26"/>
      <c r="AM44" s="25"/>
      <c r="AN44" s="113"/>
      <c r="AO44" s="70"/>
      <c r="AP44" s="70"/>
      <c r="AQ44" s="70"/>
      <c r="AR44" s="101"/>
      <c r="AS44" s="58"/>
      <c r="AT44" s="58"/>
    </row>
    <row r="45" spans="1:46" s="4" customFormat="1" x14ac:dyDescent="0.25">
      <c r="A45" s="5"/>
      <c r="B45" s="144" t="s">
        <v>36</v>
      </c>
      <c r="C45" s="19" t="s">
        <v>34</v>
      </c>
      <c r="D45" s="60"/>
      <c r="E45" s="23"/>
      <c r="F45" s="24"/>
      <c r="G45" s="23"/>
      <c r="H45" s="24"/>
      <c r="I45" s="23"/>
      <c r="J45" s="62"/>
      <c r="K45" s="62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>
        <v>2</v>
      </c>
      <c r="AE45" s="23"/>
      <c r="AF45" s="24"/>
      <c r="AG45" s="23"/>
      <c r="AH45" s="24"/>
      <c r="AI45" s="23"/>
      <c r="AJ45" s="24"/>
      <c r="AK45" s="23"/>
      <c r="AL45" s="24"/>
      <c r="AM45" s="23"/>
      <c r="AN45" s="113">
        <f t="shared" si="0"/>
        <v>2</v>
      </c>
      <c r="AO45" s="64">
        <f>AN45+AN46+AN47+AN48</f>
        <v>63</v>
      </c>
      <c r="AP45" s="64">
        <f>J46</f>
        <v>2</v>
      </c>
      <c r="AQ45" s="64">
        <f>AO45-AP45</f>
        <v>61</v>
      </c>
      <c r="AR45" s="97"/>
      <c r="AS45" s="66">
        <f>(AP45*100)/AP49</f>
        <v>10.526315789473685</v>
      </c>
      <c r="AT45" s="66">
        <f>(AQ45*100)/AQ49</f>
        <v>12.298387096774194</v>
      </c>
    </row>
    <row r="46" spans="1:46" s="4" customFormat="1" x14ac:dyDescent="0.25">
      <c r="A46" s="5"/>
      <c r="B46" s="142"/>
      <c r="C46" s="3" t="s">
        <v>35</v>
      </c>
      <c r="D46" s="9">
        <v>4</v>
      </c>
      <c r="E46" s="8"/>
      <c r="F46" s="10"/>
      <c r="G46" s="8"/>
      <c r="H46" s="10">
        <v>6</v>
      </c>
      <c r="I46" s="8">
        <v>5</v>
      </c>
      <c r="J46" s="43">
        <v>2</v>
      </c>
      <c r="K46" s="43">
        <v>1</v>
      </c>
      <c r="L46" s="10">
        <v>4</v>
      </c>
      <c r="M46" s="8">
        <f>+[1]TODOS!$C$45+[1]TODOS!$C$46+[1]TODOS!$C$52+1</f>
        <v>4</v>
      </c>
      <c r="N46" s="10"/>
      <c r="O46" s="8"/>
      <c r="P46" s="10"/>
      <c r="Q46" s="8">
        <v>2</v>
      </c>
      <c r="R46" s="10"/>
      <c r="S46" s="8">
        <v>1</v>
      </c>
      <c r="T46" s="10"/>
      <c r="U46" s="8">
        <v>3</v>
      </c>
      <c r="V46" s="10"/>
      <c r="W46" s="8">
        <v>2</v>
      </c>
      <c r="X46" s="10">
        <v>2</v>
      </c>
      <c r="Y46" s="8"/>
      <c r="Z46" s="10">
        <v>6</v>
      </c>
      <c r="AA46" s="8">
        <v>2</v>
      </c>
      <c r="AB46" s="10"/>
      <c r="AC46" s="8"/>
      <c r="AD46" s="10"/>
      <c r="AE46" s="8">
        <v>5</v>
      </c>
      <c r="AF46" s="10"/>
      <c r="AG46" s="8"/>
      <c r="AH46" s="10">
        <f>+[1]TODOS!$C$144+1</f>
        <v>2</v>
      </c>
      <c r="AI46" s="8"/>
      <c r="AJ46" s="10"/>
      <c r="AK46" s="8">
        <v>5</v>
      </c>
      <c r="AL46" s="10">
        <v>3</v>
      </c>
      <c r="AM46" s="8">
        <v>2</v>
      </c>
      <c r="AN46" s="113">
        <f t="shared" si="0"/>
        <v>61</v>
      </c>
      <c r="AO46" s="68"/>
      <c r="AP46" s="68"/>
      <c r="AQ46" s="68"/>
      <c r="AR46" s="99"/>
      <c r="AS46" s="68"/>
      <c r="AT46" s="68"/>
    </row>
    <row r="47" spans="1:46" s="4" customFormat="1" ht="26.25" x14ac:dyDescent="0.25">
      <c r="A47" s="5"/>
      <c r="B47" s="142"/>
      <c r="C47" s="2" t="s">
        <v>50</v>
      </c>
      <c r="D47" s="11"/>
      <c r="E47" s="12"/>
      <c r="F47" s="13"/>
      <c r="G47" s="12"/>
      <c r="H47" s="13"/>
      <c r="I47" s="12"/>
      <c r="J47" s="52"/>
      <c r="K47" s="5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2"/>
      <c r="AN47" s="113"/>
      <c r="AO47" s="68"/>
      <c r="AP47" s="68"/>
      <c r="AQ47" s="68"/>
      <c r="AR47" s="99"/>
      <c r="AS47" s="68"/>
      <c r="AT47" s="68"/>
    </row>
    <row r="48" spans="1:46" s="4" customFormat="1" ht="27" thickBot="1" x14ac:dyDescent="0.3">
      <c r="A48" s="6"/>
      <c r="B48" s="143"/>
      <c r="C48" s="15" t="s">
        <v>51</v>
      </c>
      <c r="D48" s="16"/>
      <c r="E48" s="17"/>
      <c r="F48" s="18"/>
      <c r="G48" s="17"/>
      <c r="H48" s="18"/>
      <c r="I48" s="17"/>
      <c r="J48" s="76"/>
      <c r="K48" s="76"/>
      <c r="L48" s="18"/>
      <c r="M48" s="17"/>
      <c r="N48" s="18"/>
      <c r="O48" s="17"/>
      <c r="P48" s="18"/>
      <c r="Q48" s="17"/>
      <c r="R48" s="18"/>
      <c r="S48" s="17"/>
      <c r="T48" s="18"/>
      <c r="U48" s="17"/>
      <c r="V48" s="18"/>
      <c r="W48" s="17"/>
      <c r="X48" s="18"/>
      <c r="Y48" s="17"/>
      <c r="Z48" s="18"/>
      <c r="AA48" s="17"/>
      <c r="AB48" s="18"/>
      <c r="AC48" s="17"/>
      <c r="AD48" s="18"/>
      <c r="AE48" s="17"/>
      <c r="AF48" s="18"/>
      <c r="AG48" s="17"/>
      <c r="AH48" s="18"/>
      <c r="AI48" s="17"/>
      <c r="AJ48" s="18"/>
      <c r="AK48" s="17"/>
      <c r="AL48" s="18"/>
      <c r="AM48" s="17"/>
      <c r="AN48" s="113"/>
      <c r="AO48" s="70"/>
      <c r="AP48" s="70"/>
      <c r="AQ48" s="70"/>
      <c r="AR48" s="101"/>
      <c r="AS48" s="70"/>
      <c r="AT48" s="70"/>
    </row>
    <row r="49" spans="2:46" ht="27" customHeight="1" x14ac:dyDescent="0.25">
      <c r="B49" s="159" t="s">
        <v>77</v>
      </c>
      <c r="C49" s="161"/>
      <c r="D49" s="125">
        <f>SUM(D7:D48)</f>
        <v>10</v>
      </c>
      <c r="E49" s="125">
        <f>SUM(E7:E48)</f>
        <v>23</v>
      </c>
      <c r="F49" s="125"/>
      <c r="G49" s="125"/>
      <c r="H49" s="125">
        <f t="shared" ref="H49:M49" si="1">SUM(H7:H48)</f>
        <v>10</v>
      </c>
      <c r="I49" s="125">
        <f t="shared" si="1"/>
        <v>27</v>
      </c>
      <c r="J49" s="125">
        <f t="shared" si="1"/>
        <v>8</v>
      </c>
      <c r="K49" s="125">
        <f t="shared" si="1"/>
        <v>7</v>
      </c>
      <c r="L49" s="125">
        <f t="shared" si="1"/>
        <v>32</v>
      </c>
      <c r="M49" s="125">
        <f t="shared" si="1"/>
        <v>32</v>
      </c>
      <c r="N49" s="125"/>
      <c r="O49" s="125"/>
      <c r="P49" s="125"/>
      <c r="Q49" s="125"/>
      <c r="R49" s="125"/>
      <c r="S49" s="125">
        <f>SUM(S7:S48)</f>
        <v>46</v>
      </c>
      <c r="T49" s="125">
        <f>SUM(T7:T48)</f>
        <v>21</v>
      </c>
      <c r="U49" s="125">
        <f>SUM(U7:U48)</f>
        <v>24</v>
      </c>
      <c r="V49" s="125">
        <f>SUM(V7:V48)</f>
        <v>5</v>
      </c>
      <c r="W49" s="125">
        <f>SUM(W7:W48)</f>
        <v>8</v>
      </c>
      <c r="X49" s="125"/>
      <c r="Y49" s="125">
        <f>SUM(Y7:Y48)</f>
        <v>13</v>
      </c>
      <c r="Z49" s="125">
        <f>SUM(Z7:Z48)</f>
        <v>50</v>
      </c>
      <c r="AA49" s="125">
        <f>SUM(AA7:AA48)</f>
        <v>35</v>
      </c>
      <c r="AB49" s="125"/>
      <c r="AC49" s="125"/>
      <c r="AD49" s="125">
        <f>SUM(AD7:AD48)</f>
        <v>11</v>
      </c>
      <c r="AE49" s="125">
        <f>SUM(AE7:AE48)</f>
        <v>25</v>
      </c>
      <c r="AF49" s="125"/>
      <c r="AG49" s="125"/>
      <c r="AH49" s="125">
        <f t="shared" ref="AH49:AM49" si="2">SUM(AH7:AH48)</f>
        <v>5</v>
      </c>
      <c r="AI49" s="125">
        <f t="shared" si="2"/>
        <v>13</v>
      </c>
      <c r="AJ49" s="125">
        <f t="shared" si="2"/>
        <v>9</v>
      </c>
      <c r="AK49" s="125">
        <f t="shared" si="2"/>
        <v>18</v>
      </c>
      <c r="AL49" s="125">
        <f t="shared" si="2"/>
        <v>18</v>
      </c>
      <c r="AM49" s="125">
        <f t="shared" si="2"/>
        <v>11</v>
      </c>
      <c r="AN49" s="32">
        <f>SUM(AN6:AN48)</f>
        <v>515</v>
      </c>
      <c r="AO49" s="81">
        <f>SUM(AO6:AO48)</f>
        <v>515</v>
      </c>
      <c r="AP49" s="81">
        <f>SUM(AP6:AP48)</f>
        <v>19</v>
      </c>
      <c r="AQ49" s="81">
        <f>SUM(AQ6:AQ48)</f>
        <v>496</v>
      </c>
      <c r="AR49" s="81"/>
      <c r="AS49" s="81">
        <f>SUM(AS6:AS48)</f>
        <v>100</v>
      </c>
      <c r="AT49" s="81">
        <f>SUM(AT6:AT48)</f>
        <v>99.999999999999986</v>
      </c>
    </row>
  </sheetData>
  <mergeCells count="35">
    <mergeCell ref="AO3:AO5"/>
    <mergeCell ref="B6:B15"/>
    <mergeCell ref="B16:B18"/>
    <mergeCell ref="AH3:AI3"/>
    <mergeCell ref="AJ3:AK3"/>
    <mergeCell ref="N3:O3"/>
    <mergeCell ref="AN3:AN5"/>
    <mergeCell ref="B1:B5"/>
    <mergeCell ref="C1:C5"/>
    <mergeCell ref="T3:U3"/>
    <mergeCell ref="V3:W3"/>
    <mergeCell ref="X3:Y3"/>
    <mergeCell ref="AF3:AG3"/>
    <mergeCell ref="P3:Q3"/>
    <mergeCell ref="B49:C49"/>
    <mergeCell ref="B45:B48"/>
    <mergeCell ref="B19:B25"/>
    <mergeCell ref="B26:B40"/>
    <mergeCell ref="B41:B44"/>
    <mergeCell ref="AS3:AS5"/>
    <mergeCell ref="AT3:AT5"/>
    <mergeCell ref="AP3:AP5"/>
    <mergeCell ref="AQ3:AQ5"/>
    <mergeCell ref="D1:AM1"/>
    <mergeCell ref="D2:AM2"/>
    <mergeCell ref="D3:E3"/>
    <mergeCell ref="F3:G3"/>
    <mergeCell ref="H3:I3"/>
    <mergeCell ref="J3:K3"/>
    <mergeCell ref="L3:M3"/>
    <mergeCell ref="AL3:AM3"/>
    <mergeCell ref="Z3:AA3"/>
    <mergeCell ref="AB3:AC3"/>
    <mergeCell ref="AD3:AE3"/>
    <mergeCell ref="R3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abSelected="1" zoomScale="80" zoomScaleNormal="80" workbookViewId="0">
      <selection activeCell="AN3" sqref="AN3:AN5"/>
    </sheetView>
  </sheetViews>
  <sheetFormatPr baseColWidth="10" defaultRowHeight="15" x14ac:dyDescent="0.25"/>
  <cols>
    <col min="1" max="1" width="1.5703125" style="5" customWidth="1"/>
    <col min="2" max="2" width="16" style="7" customWidth="1"/>
    <col min="3" max="3" width="34.140625" style="7" customWidth="1"/>
    <col min="4" max="4" width="11.85546875" style="7" customWidth="1"/>
    <col min="5" max="5" width="10.7109375" style="7" customWidth="1"/>
    <col min="6" max="6" width="6" style="7" customWidth="1"/>
    <col min="7" max="7" width="7" style="7" customWidth="1"/>
    <col min="8" max="8" width="5" style="7" customWidth="1"/>
    <col min="9" max="9" width="5.42578125" style="7" customWidth="1"/>
    <col min="10" max="10" width="8" style="7" customWidth="1"/>
    <col min="11" max="12" width="6.5703125" style="7" customWidth="1"/>
    <col min="13" max="13" width="7.42578125" style="7" customWidth="1"/>
    <col min="14" max="14" width="5.5703125" style="7" customWidth="1"/>
    <col min="15" max="15" width="10.42578125" style="7" customWidth="1"/>
    <col min="16" max="16" width="6.42578125" style="7" customWidth="1"/>
    <col min="17" max="17" width="7.7109375" style="7" customWidth="1"/>
    <col min="18" max="39" width="5.85546875" style="7" customWidth="1"/>
    <col min="40" max="40" width="11.85546875" style="14" customWidth="1"/>
    <col min="41" max="41" width="12.140625" style="84" customWidth="1"/>
    <col min="42" max="42" width="8.5703125" style="84" customWidth="1"/>
    <col min="43" max="43" width="9.7109375" style="84" customWidth="1"/>
    <col min="44" max="46" width="11" style="84" customWidth="1"/>
    <col min="47" max="16384" width="11.42578125" style="5"/>
  </cols>
  <sheetData>
    <row r="1" spans="2:46" s="4" customFormat="1" ht="27" customHeight="1" x14ac:dyDescent="0.25">
      <c r="B1" s="151" t="s">
        <v>0</v>
      </c>
      <c r="C1" s="151" t="s">
        <v>1</v>
      </c>
      <c r="D1" s="158" t="s">
        <v>71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02"/>
      <c r="AO1" s="87"/>
      <c r="AP1" s="102"/>
      <c r="AQ1" s="102"/>
      <c r="AR1" s="102"/>
      <c r="AS1" s="102"/>
      <c r="AT1" s="102"/>
    </row>
    <row r="2" spans="2:46" s="4" customFormat="1" ht="25.5" customHeight="1" x14ac:dyDescent="0.25">
      <c r="B2" s="151"/>
      <c r="C2" s="151"/>
      <c r="D2" s="151" t="s">
        <v>72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02"/>
      <c r="AO2" s="87"/>
      <c r="AP2" s="102"/>
      <c r="AQ2" s="102"/>
      <c r="AR2" s="102"/>
      <c r="AS2" s="102"/>
      <c r="AT2" s="102"/>
    </row>
    <row r="3" spans="2:46" s="1" customFormat="1" ht="33" customHeight="1" x14ac:dyDescent="0.25">
      <c r="B3" s="151"/>
      <c r="C3" s="151"/>
      <c r="D3" s="151" t="s">
        <v>54</v>
      </c>
      <c r="E3" s="151"/>
      <c r="F3" s="151" t="s">
        <v>55</v>
      </c>
      <c r="G3" s="151"/>
      <c r="H3" s="151" t="s">
        <v>56</v>
      </c>
      <c r="I3" s="151"/>
      <c r="J3" s="151" t="s">
        <v>57</v>
      </c>
      <c r="K3" s="151"/>
      <c r="L3" s="151" t="s">
        <v>58</v>
      </c>
      <c r="M3" s="151"/>
      <c r="N3" s="151" t="s">
        <v>59</v>
      </c>
      <c r="O3" s="151"/>
      <c r="P3" s="151" t="s">
        <v>53</v>
      </c>
      <c r="Q3" s="151"/>
      <c r="R3" s="151" t="s">
        <v>60</v>
      </c>
      <c r="S3" s="151"/>
      <c r="T3" s="151" t="s">
        <v>61</v>
      </c>
      <c r="U3" s="151"/>
      <c r="V3" s="151" t="s">
        <v>62</v>
      </c>
      <c r="W3" s="151"/>
      <c r="X3" s="151" t="s">
        <v>63</v>
      </c>
      <c r="Y3" s="151"/>
      <c r="Z3" s="151" t="s">
        <v>64</v>
      </c>
      <c r="AA3" s="151"/>
      <c r="AB3" s="151" t="s">
        <v>65</v>
      </c>
      <c r="AC3" s="151"/>
      <c r="AD3" s="151" t="s">
        <v>66</v>
      </c>
      <c r="AE3" s="151"/>
      <c r="AF3" s="151" t="s">
        <v>52</v>
      </c>
      <c r="AG3" s="151"/>
      <c r="AH3" s="151" t="s">
        <v>67</v>
      </c>
      <c r="AI3" s="151"/>
      <c r="AJ3" s="151" t="s">
        <v>68</v>
      </c>
      <c r="AK3" s="151"/>
      <c r="AL3" s="151" t="s">
        <v>69</v>
      </c>
      <c r="AM3" s="151"/>
      <c r="AN3" s="151" t="s">
        <v>74</v>
      </c>
      <c r="AO3" s="151" t="s">
        <v>75</v>
      </c>
      <c r="AP3" s="151" t="s">
        <v>79</v>
      </c>
      <c r="AQ3" s="151" t="s">
        <v>80</v>
      </c>
      <c r="AR3" s="102"/>
      <c r="AS3" s="151" t="s">
        <v>81</v>
      </c>
      <c r="AT3" s="151" t="s">
        <v>82</v>
      </c>
    </row>
    <row r="4" spans="2:46" s="1" customFormat="1" ht="23.25" hidden="1" customHeight="1" x14ac:dyDescent="0.25">
      <c r="B4" s="151"/>
      <c r="C4" s="151"/>
      <c r="D4" s="102"/>
      <c r="E4" s="102"/>
      <c r="F4" s="102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51"/>
      <c r="AO4" s="151"/>
      <c r="AP4" s="151"/>
      <c r="AQ4" s="151"/>
      <c r="AR4" s="102"/>
      <c r="AS4" s="151"/>
      <c r="AT4" s="151"/>
    </row>
    <row r="5" spans="2:46" s="1" customFormat="1" ht="29.25" customHeight="1" x14ac:dyDescent="0.25">
      <c r="B5" s="102"/>
      <c r="C5" s="102"/>
      <c r="D5" s="102" t="s">
        <v>70</v>
      </c>
      <c r="E5" s="102" t="s">
        <v>7</v>
      </c>
      <c r="F5" s="102" t="s">
        <v>70</v>
      </c>
      <c r="G5" s="104" t="s">
        <v>7</v>
      </c>
      <c r="H5" s="104" t="s">
        <v>70</v>
      </c>
      <c r="I5" s="104" t="s">
        <v>7</v>
      </c>
      <c r="J5" s="104" t="s">
        <v>70</v>
      </c>
      <c r="K5" s="104" t="s">
        <v>7</v>
      </c>
      <c r="L5" s="104" t="s">
        <v>70</v>
      </c>
      <c r="M5" s="104" t="s">
        <v>7</v>
      </c>
      <c r="N5" s="104" t="s">
        <v>70</v>
      </c>
      <c r="O5" s="104" t="s">
        <v>7</v>
      </c>
      <c r="P5" s="104" t="s">
        <v>70</v>
      </c>
      <c r="Q5" s="104" t="s">
        <v>7</v>
      </c>
      <c r="R5" s="104" t="s">
        <v>70</v>
      </c>
      <c r="S5" s="104" t="s">
        <v>7</v>
      </c>
      <c r="T5" s="104" t="s">
        <v>70</v>
      </c>
      <c r="U5" s="104" t="s">
        <v>7</v>
      </c>
      <c r="V5" s="104" t="s">
        <v>70</v>
      </c>
      <c r="W5" s="104" t="s">
        <v>7</v>
      </c>
      <c r="X5" s="104" t="s">
        <v>70</v>
      </c>
      <c r="Y5" s="104" t="s">
        <v>7</v>
      </c>
      <c r="Z5" s="104" t="s">
        <v>70</v>
      </c>
      <c r="AA5" s="104" t="s">
        <v>7</v>
      </c>
      <c r="AB5" s="104" t="s">
        <v>70</v>
      </c>
      <c r="AC5" s="104" t="s">
        <v>7</v>
      </c>
      <c r="AD5" s="104" t="s">
        <v>70</v>
      </c>
      <c r="AE5" s="104" t="s">
        <v>7</v>
      </c>
      <c r="AF5" s="104" t="s">
        <v>70</v>
      </c>
      <c r="AG5" s="104" t="s">
        <v>7</v>
      </c>
      <c r="AH5" s="104" t="s">
        <v>70</v>
      </c>
      <c r="AI5" s="104" t="s">
        <v>7</v>
      </c>
      <c r="AJ5" s="104" t="s">
        <v>70</v>
      </c>
      <c r="AK5" s="104" t="s">
        <v>7</v>
      </c>
      <c r="AL5" s="104" t="s">
        <v>70</v>
      </c>
      <c r="AM5" s="104" t="s">
        <v>7</v>
      </c>
      <c r="AN5" s="151"/>
      <c r="AO5" s="151"/>
      <c r="AP5" s="151"/>
      <c r="AQ5" s="151"/>
      <c r="AR5" s="102"/>
      <c r="AS5" s="151"/>
      <c r="AT5" s="151"/>
    </row>
    <row r="6" spans="2:46" s="4" customFormat="1" ht="27.75" customHeight="1" x14ac:dyDescent="0.25">
      <c r="B6" s="142" t="s">
        <v>2</v>
      </c>
      <c r="C6" s="3" t="s">
        <v>8</v>
      </c>
      <c r="D6" s="9"/>
      <c r="E6" s="9"/>
      <c r="F6" s="9"/>
      <c r="G6" s="9"/>
      <c r="H6" s="9"/>
      <c r="I6" s="9"/>
      <c r="J6" s="9"/>
      <c r="K6" s="9"/>
      <c r="L6" s="9"/>
      <c r="M6" s="9">
        <v>1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>
        <v>1</v>
      </c>
      <c r="AF6" s="9"/>
      <c r="AG6" s="9"/>
      <c r="AH6" s="9"/>
      <c r="AI6" s="9"/>
      <c r="AJ6" s="9"/>
      <c r="AK6" s="9"/>
      <c r="AL6" s="9"/>
      <c r="AM6" s="9"/>
      <c r="AN6" s="27">
        <f>SUM(D6:AM6)</f>
        <v>2</v>
      </c>
      <c r="AO6" s="105">
        <f>AN6+AN7+AN8+AN9+AN10+AN11+AN12+AN13+AN14+AN15</f>
        <v>92</v>
      </c>
      <c r="AP6" s="105">
        <f>G7+J7+K9+P7+P9+Q7+X9</f>
        <v>9</v>
      </c>
      <c r="AQ6" s="105">
        <f>AO6-AP6</f>
        <v>83</v>
      </c>
      <c r="AR6" s="106"/>
      <c r="AS6" s="105">
        <f>(AP6*100)/AP49</f>
        <v>7.3170731707317076</v>
      </c>
      <c r="AT6" s="105">
        <f>(AQ6*100)/AQ49</f>
        <v>14.795008912655971</v>
      </c>
    </row>
    <row r="7" spans="2:46" s="4" customFormat="1" x14ac:dyDescent="0.25">
      <c r="B7" s="142"/>
      <c r="C7" s="3" t="s">
        <v>9</v>
      </c>
      <c r="D7" s="9">
        <v>1</v>
      </c>
      <c r="E7" s="9">
        <v>2</v>
      </c>
      <c r="F7" s="9"/>
      <c r="G7" s="9"/>
      <c r="H7" s="9"/>
      <c r="I7" s="9">
        <v>3</v>
      </c>
      <c r="J7" s="9">
        <v>3</v>
      </c>
      <c r="K7" s="9"/>
      <c r="L7" s="9"/>
      <c r="M7" s="9"/>
      <c r="N7" s="9"/>
      <c r="O7" s="9"/>
      <c r="P7" s="9">
        <v>1</v>
      </c>
      <c r="Q7" s="9">
        <v>1</v>
      </c>
      <c r="R7" s="9"/>
      <c r="S7" s="9">
        <v>5</v>
      </c>
      <c r="T7" s="9"/>
      <c r="U7" s="9">
        <v>1</v>
      </c>
      <c r="V7" s="9">
        <v>1</v>
      </c>
      <c r="W7" s="9">
        <v>1</v>
      </c>
      <c r="X7" s="9"/>
      <c r="Y7" s="9"/>
      <c r="Z7" s="9">
        <v>4</v>
      </c>
      <c r="AA7" s="9">
        <v>3</v>
      </c>
      <c r="AB7" s="9"/>
      <c r="AC7" s="9"/>
      <c r="AD7" s="9"/>
      <c r="AE7" s="9"/>
      <c r="AF7" s="9"/>
      <c r="AG7" s="9"/>
      <c r="AH7" s="9"/>
      <c r="AI7" s="9">
        <v>1</v>
      </c>
      <c r="AJ7" s="9"/>
      <c r="AK7" s="9">
        <v>1</v>
      </c>
      <c r="AL7" s="9">
        <v>2</v>
      </c>
      <c r="AM7" s="9"/>
      <c r="AN7" s="27">
        <f>SUM(D7:AM7)</f>
        <v>30</v>
      </c>
      <c r="AO7" s="105"/>
      <c r="AP7" s="105"/>
      <c r="AQ7" s="105"/>
      <c r="AR7" s="106"/>
      <c r="AS7" s="105"/>
      <c r="AT7" s="105"/>
    </row>
    <row r="8" spans="2:46" s="4" customFormat="1" ht="13.5" customHeight="1" x14ac:dyDescent="0.25">
      <c r="B8" s="142"/>
      <c r="C8" s="3" t="s">
        <v>10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>
        <v>1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27">
        <f>SUM(D8:AM8)</f>
        <v>1</v>
      </c>
      <c r="AO8" s="105"/>
      <c r="AP8" s="105"/>
      <c r="AQ8" s="105"/>
      <c r="AR8" s="106"/>
      <c r="AS8" s="105"/>
      <c r="AT8" s="105"/>
    </row>
    <row r="9" spans="2:46" s="4" customFormat="1" x14ac:dyDescent="0.25">
      <c r="B9" s="142"/>
      <c r="C9" s="3" t="s">
        <v>11</v>
      </c>
      <c r="D9" s="9"/>
      <c r="E9" s="9">
        <v>10</v>
      </c>
      <c r="F9" s="9"/>
      <c r="G9" s="9"/>
      <c r="H9" s="9"/>
      <c r="I9" s="9"/>
      <c r="J9" s="9"/>
      <c r="K9" s="9">
        <v>1</v>
      </c>
      <c r="L9" s="9">
        <v>9</v>
      </c>
      <c r="M9" s="9">
        <v>3</v>
      </c>
      <c r="N9" s="9"/>
      <c r="O9" s="9">
        <v>1</v>
      </c>
      <c r="P9" s="9">
        <v>1</v>
      </c>
      <c r="Q9" s="9"/>
      <c r="R9" s="9"/>
      <c r="S9" s="9">
        <v>4</v>
      </c>
      <c r="T9" s="9">
        <v>1</v>
      </c>
      <c r="U9" s="9">
        <v>5</v>
      </c>
      <c r="V9" s="9"/>
      <c r="W9" s="9"/>
      <c r="X9" s="9">
        <v>2</v>
      </c>
      <c r="Y9" s="9"/>
      <c r="Z9" s="9">
        <v>8</v>
      </c>
      <c r="AA9" s="9">
        <v>2</v>
      </c>
      <c r="AB9" s="9"/>
      <c r="AC9" s="9"/>
      <c r="AD9" s="9">
        <v>1</v>
      </c>
      <c r="AE9" s="9"/>
      <c r="AF9" s="9"/>
      <c r="AG9" s="9"/>
      <c r="AH9" s="9">
        <v>2</v>
      </c>
      <c r="AI9" s="9">
        <v>2</v>
      </c>
      <c r="AJ9" s="9"/>
      <c r="AK9" s="9"/>
      <c r="AL9" s="9">
        <v>3</v>
      </c>
      <c r="AM9" s="9">
        <v>4</v>
      </c>
      <c r="AN9" s="27">
        <f>SUM(D9:AM9)</f>
        <v>59</v>
      </c>
      <c r="AO9" s="105"/>
      <c r="AP9" s="105"/>
      <c r="AQ9" s="105"/>
      <c r="AR9" s="106"/>
      <c r="AS9" s="105"/>
      <c r="AT9" s="105"/>
    </row>
    <row r="10" spans="2:46" s="4" customFormat="1" ht="27" customHeight="1" x14ac:dyDescent="0.25">
      <c r="B10" s="142"/>
      <c r="C10" s="2" t="s">
        <v>46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27">
        <f t="shared" ref="AN10:AN15" si="0">SUM(D10:AM10)</f>
        <v>0</v>
      </c>
      <c r="AO10" s="105"/>
      <c r="AP10" s="105"/>
      <c r="AQ10" s="105"/>
      <c r="AR10" s="106"/>
      <c r="AS10" s="105"/>
      <c r="AT10" s="105"/>
    </row>
    <row r="11" spans="2:46" s="4" customFormat="1" ht="26.25" x14ac:dyDescent="0.25">
      <c r="B11" s="142"/>
      <c r="C11" s="2" t="s">
        <v>47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27">
        <f t="shared" si="0"/>
        <v>0</v>
      </c>
      <c r="AO11" s="105"/>
      <c r="AP11" s="105"/>
      <c r="AQ11" s="105"/>
      <c r="AR11" s="106"/>
      <c r="AS11" s="105"/>
      <c r="AT11" s="105"/>
    </row>
    <row r="12" spans="2:46" s="4" customFormat="1" ht="26.25" x14ac:dyDescent="0.25">
      <c r="B12" s="142"/>
      <c r="C12" s="2" t="s">
        <v>48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27">
        <f t="shared" si="0"/>
        <v>0</v>
      </c>
      <c r="AO12" s="105"/>
      <c r="AP12" s="105"/>
      <c r="AQ12" s="105"/>
      <c r="AR12" s="106"/>
      <c r="AS12" s="105"/>
      <c r="AT12" s="105"/>
    </row>
    <row r="13" spans="2:46" s="4" customFormat="1" x14ac:dyDescent="0.25">
      <c r="B13" s="142"/>
      <c r="C13" s="2" t="s">
        <v>49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27">
        <f t="shared" si="0"/>
        <v>0</v>
      </c>
      <c r="AO13" s="105"/>
      <c r="AP13" s="105"/>
      <c r="AQ13" s="105"/>
      <c r="AR13" s="106"/>
      <c r="AS13" s="105"/>
      <c r="AT13" s="105"/>
    </row>
    <row r="14" spans="2:46" s="4" customFormat="1" x14ac:dyDescent="0.25">
      <c r="B14" s="142"/>
      <c r="C14" s="3" t="s">
        <v>12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27">
        <f t="shared" si="0"/>
        <v>0</v>
      </c>
      <c r="AO14" s="105"/>
      <c r="AP14" s="105"/>
      <c r="AQ14" s="105"/>
      <c r="AR14" s="106"/>
      <c r="AS14" s="105"/>
      <c r="AT14" s="105"/>
    </row>
    <row r="15" spans="2:46" s="4" customFormat="1" x14ac:dyDescent="0.25">
      <c r="B15" s="142"/>
      <c r="C15" s="3" t="s">
        <v>13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27">
        <f t="shared" si="0"/>
        <v>0</v>
      </c>
      <c r="AO15" s="105"/>
      <c r="AP15" s="105"/>
      <c r="AQ15" s="105"/>
      <c r="AR15" s="106"/>
      <c r="AS15" s="105"/>
      <c r="AT15" s="105"/>
    </row>
    <row r="16" spans="2:46" s="4" customFormat="1" ht="15" customHeight="1" x14ac:dyDescent="0.25">
      <c r="B16" s="142" t="s">
        <v>3</v>
      </c>
      <c r="C16" s="3" t="s">
        <v>14</v>
      </c>
      <c r="D16" s="9">
        <v>1</v>
      </c>
      <c r="E16" s="9"/>
      <c r="F16" s="9"/>
      <c r="G16" s="9"/>
      <c r="H16" s="9"/>
      <c r="I16" s="9">
        <v>2</v>
      </c>
      <c r="J16" s="9">
        <v>1</v>
      </c>
      <c r="K16" s="9"/>
      <c r="L16" s="9">
        <v>2</v>
      </c>
      <c r="M16" s="9"/>
      <c r="N16" s="9"/>
      <c r="O16" s="9"/>
      <c r="P16" s="9"/>
      <c r="Q16" s="9"/>
      <c r="R16" s="9"/>
      <c r="S16" s="9"/>
      <c r="T16" s="9">
        <v>1</v>
      </c>
      <c r="U16" s="9">
        <v>2</v>
      </c>
      <c r="V16" s="9">
        <v>5</v>
      </c>
      <c r="W16" s="9"/>
      <c r="X16" s="9"/>
      <c r="Y16" s="9"/>
      <c r="Z16" s="9">
        <v>7</v>
      </c>
      <c r="AA16" s="9">
        <v>2</v>
      </c>
      <c r="AB16" s="9"/>
      <c r="AC16" s="9"/>
      <c r="AD16" s="9"/>
      <c r="AE16" s="9">
        <v>3</v>
      </c>
      <c r="AF16" s="9">
        <v>1</v>
      </c>
      <c r="AG16" s="9"/>
      <c r="AH16" s="9"/>
      <c r="AI16" s="9">
        <v>1</v>
      </c>
      <c r="AJ16" s="9"/>
      <c r="AK16" s="9">
        <v>1</v>
      </c>
      <c r="AL16" s="9">
        <v>3</v>
      </c>
      <c r="AM16" s="9">
        <v>1</v>
      </c>
      <c r="AN16" s="27">
        <f>SUM(D16:AM16)</f>
        <v>33</v>
      </c>
      <c r="AO16" s="107">
        <f>AN16+AN17+AN18</f>
        <v>69</v>
      </c>
      <c r="AP16" s="107">
        <f>N17+O17</f>
        <v>4</v>
      </c>
      <c r="AQ16" s="107">
        <f>AO16-AP16</f>
        <v>65</v>
      </c>
      <c r="AR16" s="108"/>
      <c r="AS16" s="105">
        <f>(AP16*100)/AP49</f>
        <v>3.2520325203252032</v>
      </c>
      <c r="AT16" s="105">
        <f>(AQ16*100)/AQ49</f>
        <v>11.586452762923351</v>
      </c>
    </row>
    <row r="17" spans="2:46" s="4" customFormat="1" x14ac:dyDescent="0.25">
      <c r="B17" s="142"/>
      <c r="C17" s="3" t="s">
        <v>15</v>
      </c>
      <c r="D17" s="9"/>
      <c r="E17" s="9">
        <v>1</v>
      </c>
      <c r="F17" s="9"/>
      <c r="G17" s="9"/>
      <c r="H17" s="9"/>
      <c r="I17" s="9"/>
      <c r="J17" s="9"/>
      <c r="K17" s="9"/>
      <c r="L17" s="9"/>
      <c r="M17" s="9"/>
      <c r="N17" s="9">
        <v>2</v>
      </c>
      <c r="O17" s="9">
        <v>2</v>
      </c>
      <c r="P17" s="9"/>
      <c r="Q17" s="9">
        <v>4</v>
      </c>
      <c r="R17" s="9"/>
      <c r="S17" s="9"/>
      <c r="T17" s="9">
        <v>2</v>
      </c>
      <c r="U17" s="9">
        <v>1</v>
      </c>
      <c r="V17" s="9"/>
      <c r="W17" s="9"/>
      <c r="X17" s="9"/>
      <c r="Y17" s="9"/>
      <c r="Z17" s="9">
        <v>4</v>
      </c>
      <c r="AA17" s="9">
        <v>8</v>
      </c>
      <c r="AB17" s="9"/>
      <c r="AC17" s="9"/>
      <c r="AD17" s="9">
        <v>2</v>
      </c>
      <c r="AE17" s="9">
        <v>3</v>
      </c>
      <c r="AF17" s="9"/>
      <c r="AG17" s="9"/>
      <c r="AH17" s="9"/>
      <c r="AI17" s="9">
        <v>3</v>
      </c>
      <c r="AJ17" s="9"/>
      <c r="AK17" s="9">
        <v>3</v>
      </c>
      <c r="AL17" s="9">
        <v>1</v>
      </c>
      <c r="AM17" s="9"/>
      <c r="AN17" s="27">
        <f>SUM(D17:AM17)</f>
        <v>36</v>
      </c>
      <c r="AO17" s="107"/>
      <c r="AP17" s="107"/>
      <c r="AQ17" s="107"/>
      <c r="AR17" s="108"/>
      <c r="AS17" s="105"/>
      <c r="AT17" s="105"/>
    </row>
    <row r="18" spans="2:46" s="4" customFormat="1" x14ac:dyDescent="0.25">
      <c r="B18" s="142"/>
      <c r="C18" s="3" t="s">
        <v>16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27">
        <f t="shared" ref="AN18:AN20" si="1">SUM(D18:AM18)</f>
        <v>0</v>
      </c>
      <c r="AO18" s="107"/>
      <c r="AP18" s="107"/>
      <c r="AQ18" s="107"/>
      <c r="AR18" s="108"/>
      <c r="AS18" s="105"/>
      <c r="AT18" s="105"/>
    </row>
    <row r="19" spans="2:46" s="4" customFormat="1" x14ac:dyDescent="0.25">
      <c r="B19" s="142" t="s">
        <v>4</v>
      </c>
      <c r="C19" s="3" t="s">
        <v>17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>
        <v>1</v>
      </c>
      <c r="AF19" s="9"/>
      <c r="AG19" s="9"/>
      <c r="AH19" s="9"/>
      <c r="AI19" s="9"/>
      <c r="AJ19" s="9"/>
      <c r="AK19" s="9"/>
      <c r="AL19" s="9"/>
      <c r="AM19" s="9"/>
      <c r="AN19" s="27">
        <f t="shared" si="1"/>
        <v>1</v>
      </c>
      <c r="AO19" s="107">
        <f>AN19+AN20+AN21+AN22+AN23+AN24+AN25</f>
        <v>169</v>
      </c>
      <c r="AP19" s="107">
        <f>J23+P21+Q21+AG22</f>
        <v>13</v>
      </c>
      <c r="AQ19" s="107">
        <f>AO19-AP19</f>
        <v>156</v>
      </c>
      <c r="AR19" s="108"/>
      <c r="AS19" s="105">
        <f>(AP19*100)/AP49</f>
        <v>10.56910569105691</v>
      </c>
      <c r="AT19" s="105">
        <f>(AQ19*100)/AQ49</f>
        <v>27.807486631016044</v>
      </c>
    </row>
    <row r="20" spans="2:46" s="4" customFormat="1" ht="26.25" x14ac:dyDescent="0.25">
      <c r="B20" s="142"/>
      <c r="C20" s="2" t="s">
        <v>38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27">
        <f t="shared" si="1"/>
        <v>0</v>
      </c>
      <c r="AO20" s="107"/>
      <c r="AP20" s="107"/>
      <c r="AQ20" s="107"/>
      <c r="AR20" s="108"/>
      <c r="AS20" s="105"/>
      <c r="AT20" s="105"/>
    </row>
    <row r="21" spans="2:46" s="4" customFormat="1" x14ac:dyDescent="0.25">
      <c r="B21" s="142"/>
      <c r="C21" s="2" t="s">
        <v>37</v>
      </c>
      <c r="D21" s="11">
        <v>1</v>
      </c>
      <c r="E21" s="11">
        <v>2</v>
      </c>
      <c r="F21" s="11"/>
      <c r="G21" s="11"/>
      <c r="H21" s="11"/>
      <c r="I21" s="11"/>
      <c r="J21" s="11">
        <v>1</v>
      </c>
      <c r="K21" s="11">
        <v>3</v>
      </c>
      <c r="L21" s="11">
        <v>6</v>
      </c>
      <c r="M21" s="11"/>
      <c r="N21" s="11"/>
      <c r="O21" s="11"/>
      <c r="P21" s="11">
        <v>2</v>
      </c>
      <c r="Q21" s="11">
        <v>6</v>
      </c>
      <c r="R21" s="11"/>
      <c r="S21" s="11">
        <v>4</v>
      </c>
      <c r="T21" s="11">
        <v>5</v>
      </c>
      <c r="U21" s="11">
        <v>2</v>
      </c>
      <c r="V21" s="11">
        <v>5</v>
      </c>
      <c r="W21" s="11">
        <v>2</v>
      </c>
      <c r="X21" s="11">
        <v>1</v>
      </c>
      <c r="Y21" s="11">
        <v>1</v>
      </c>
      <c r="Z21" s="11">
        <v>18</v>
      </c>
      <c r="AA21" s="11">
        <v>5</v>
      </c>
      <c r="AB21" s="11"/>
      <c r="AC21" s="11"/>
      <c r="AD21" s="11">
        <v>2</v>
      </c>
      <c r="AE21" s="11">
        <v>3</v>
      </c>
      <c r="AF21" s="11"/>
      <c r="AG21" s="11"/>
      <c r="AH21" s="11"/>
      <c r="AI21" s="11"/>
      <c r="AJ21" s="11">
        <v>1</v>
      </c>
      <c r="AK21" s="11">
        <v>2</v>
      </c>
      <c r="AL21" s="11">
        <v>2</v>
      </c>
      <c r="AM21" s="11">
        <v>1</v>
      </c>
      <c r="AN21" s="109">
        <f>SUM(D21:AM21)</f>
        <v>75</v>
      </c>
      <c r="AO21" s="107"/>
      <c r="AP21" s="107"/>
      <c r="AQ21" s="107"/>
      <c r="AR21" s="108"/>
      <c r="AS21" s="105"/>
      <c r="AT21" s="105"/>
    </row>
    <row r="22" spans="2:46" s="4" customFormat="1" x14ac:dyDescent="0.25">
      <c r="B22" s="142"/>
      <c r="C22" s="3" t="s">
        <v>18</v>
      </c>
      <c r="D22" s="9"/>
      <c r="E22" s="9">
        <v>4</v>
      </c>
      <c r="F22" s="9"/>
      <c r="G22" s="9"/>
      <c r="H22" s="9"/>
      <c r="I22" s="9">
        <v>9</v>
      </c>
      <c r="J22" s="9">
        <v>2</v>
      </c>
      <c r="K22" s="9"/>
      <c r="L22" s="9">
        <v>2</v>
      </c>
      <c r="M22" s="9">
        <v>1</v>
      </c>
      <c r="N22" s="9"/>
      <c r="O22" s="9"/>
      <c r="P22" s="9">
        <v>1</v>
      </c>
      <c r="Q22" s="9">
        <v>4</v>
      </c>
      <c r="R22" s="9"/>
      <c r="S22" s="9">
        <v>2</v>
      </c>
      <c r="T22" s="9">
        <v>3</v>
      </c>
      <c r="U22" s="9">
        <v>1</v>
      </c>
      <c r="V22" s="9"/>
      <c r="W22" s="9"/>
      <c r="X22" s="9"/>
      <c r="Y22" s="9"/>
      <c r="Z22" s="9">
        <v>10</v>
      </c>
      <c r="AA22" s="9">
        <v>8</v>
      </c>
      <c r="AB22" s="9"/>
      <c r="AC22" s="9"/>
      <c r="AD22" s="9"/>
      <c r="AE22" s="9">
        <v>3</v>
      </c>
      <c r="AF22" s="9"/>
      <c r="AG22" s="9">
        <v>2</v>
      </c>
      <c r="AH22" s="9">
        <v>2</v>
      </c>
      <c r="AI22" s="9">
        <v>2</v>
      </c>
      <c r="AJ22" s="9"/>
      <c r="AK22" s="9">
        <v>1</v>
      </c>
      <c r="AL22" s="9">
        <v>4</v>
      </c>
      <c r="AM22" s="9"/>
      <c r="AN22" s="109">
        <f t="shared" ref="AN22:AN26" si="2">SUM(D22:AM22)</f>
        <v>61</v>
      </c>
      <c r="AO22" s="107"/>
      <c r="AP22" s="107"/>
      <c r="AQ22" s="107"/>
      <c r="AR22" s="108"/>
      <c r="AS22" s="105"/>
      <c r="AT22" s="105"/>
    </row>
    <row r="23" spans="2:46" s="4" customFormat="1" ht="15" customHeight="1" x14ac:dyDescent="0.25">
      <c r="B23" s="142"/>
      <c r="C23" s="3" t="s">
        <v>19</v>
      </c>
      <c r="D23" s="9">
        <v>2</v>
      </c>
      <c r="E23" s="9">
        <v>2</v>
      </c>
      <c r="F23" s="9"/>
      <c r="G23" s="9"/>
      <c r="H23" s="9"/>
      <c r="I23" s="9"/>
      <c r="J23" s="9">
        <v>3</v>
      </c>
      <c r="K23" s="9">
        <v>3</v>
      </c>
      <c r="L23" s="9">
        <v>1</v>
      </c>
      <c r="M23" s="9"/>
      <c r="N23" s="9"/>
      <c r="O23" s="9"/>
      <c r="P23" s="9"/>
      <c r="Q23" s="9"/>
      <c r="R23" s="9"/>
      <c r="S23" s="9">
        <v>1</v>
      </c>
      <c r="T23" s="9">
        <v>2</v>
      </c>
      <c r="U23" s="9">
        <v>2</v>
      </c>
      <c r="V23" s="9"/>
      <c r="W23" s="9"/>
      <c r="X23" s="9">
        <v>1</v>
      </c>
      <c r="Y23" s="9"/>
      <c r="Z23" s="9">
        <v>4</v>
      </c>
      <c r="AA23" s="9">
        <v>4</v>
      </c>
      <c r="AB23" s="9"/>
      <c r="AC23" s="9"/>
      <c r="AD23" s="9">
        <v>2</v>
      </c>
      <c r="AE23" s="9"/>
      <c r="AF23" s="9"/>
      <c r="AG23" s="9"/>
      <c r="AH23" s="9"/>
      <c r="AI23" s="9"/>
      <c r="AJ23" s="9"/>
      <c r="AK23" s="9">
        <v>1</v>
      </c>
      <c r="AL23" s="9">
        <v>4</v>
      </c>
      <c r="AM23" s="9"/>
      <c r="AN23" s="109">
        <f t="shared" si="2"/>
        <v>32</v>
      </c>
      <c r="AO23" s="107"/>
      <c r="AP23" s="107"/>
      <c r="AQ23" s="107"/>
      <c r="AR23" s="108"/>
      <c r="AS23" s="105"/>
      <c r="AT23" s="105"/>
    </row>
    <row r="24" spans="2:46" s="4" customFormat="1" x14ac:dyDescent="0.25">
      <c r="B24" s="142"/>
      <c r="C24" s="2" t="s">
        <v>39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09">
        <f t="shared" si="2"/>
        <v>0</v>
      </c>
      <c r="AO24" s="107"/>
      <c r="AP24" s="107"/>
      <c r="AQ24" s="107"/>
      <c r="AR24" s="108"/>
      <c r="AS24" s="105"/>
      <c r="AT24" s="105"/>
    </row>
    <row r="25" spans="2:46" s="4" customFormat="1" ht="25.5" x14ac:dyDescent="0.25">
      <c r="B25" s="142"/>
      <c r="C25" s="3" t="s">
        <v>20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09">
        <f t="shared" si="2"/>
        <v>0</v>
      </c>
      <c r="AO25" s="107"/>
      <c r="AP25" s="107"/>
      <c r="AQ25" s="107"/>
      <c r="AR25" s="108"/>
      <c r="AS25" s="105"/>
      <c r="AT25" s="105"/>
    </row>
    <row r="26" spans="2:46" s="4" customFormat="1" ht="24.75" customHeight="1" x14ac:dyDescent="0.25">
      <c r="B26" s="142" t="s">
        <v>5</v>
      </c>
      <c r="C26" s="3" t="s">
        <v>21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109">
        <f t="shared" si="2"/>
        <v>0</v>
      </c>
      <c r="AO26" s="107">
        <f>AN26+AN27+AN28+AN29+AN30+AN31+AN32+AN33+AN34+AN35+AN36+AN38+AN39+AN40</f>
        <v>197</v>
      </c>
      <c r="AP26" s="107">
        <f>J32+K32+K34+N27+O29+O32+P32+P34+Q32+Q34+Y32+Y34+X34+AG27+AG32+AF32+AF34+AG34</f>
        <v>70</v>
      </c>
      <c r="AQ26" s="107">
        <f>AO26-AP26</f>
        <v>127</v>
      </c>
      <c r="AR26" s="108"/>
      <c r="AS26" s="105">
        <f>(AP26*100)/AP49</f>
        <v>56.91056910569106</v>
      </c>
      <c r="AT26" s="105">
        <f>(AQ26*100)/AQ49</f>
        <v>22.638146167557931</v>
      </c>
    </row>
    <row r="27" spans="2:46" s="4" customFormat="1" x14ac:dyDescent="0.25">
      <c r="B27" s="142"/>
      <c r="C27" s="3" t="s">
        <v>22</v>
      </c>
      <c r="D27" s="9"/>
      <c r="E27" s="9"/>
      <c r="F27" s="9"/>
      <c r="G27" s="9"/>
      <c r="H27" s="9"/>
      <c r="I27" s="9">
        <v>2</v>
      </c>
      <c r="J27" s="9"/>
      <c r="K27" s="9"/>
      <c r="L27" s="9"/>
      <c r="M27" s="9"/>
      <c r="N27" s="9">
        <v>1</v>
      </c>
      <c r="O27" s="9"/>
      <c r="P27" s="9"/>
      <c r="Q27" s="9"/>
      <c r="R27" s="9"/>
      <c r="S27" s="9">
        <v>5</v>
      </c>
      <c r="T27" s="9"/>
      <c r="U27" s="9"/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>
        <v>2</v>
      </c>
      <c r="AH27" s="9"/>
      <c r="AI27" s="9">
        <v>1</v>
      </c>
      <c r="AJ27" s="9"/>
      <c r="AK27" s="9">
        <v>1</v>
      </c>
      <c r="AL27" s="9">
        <v>2</v>
      </c>
      <c r="AM27" s="9"/>
      <c r="AN27" s="27">
        <f>SUM(D27:AM27)</f>
        <v>15</v>
      </c>
      <c r="AO27" s="107"/>
      <c r="AP27" s="107"/>
      <c r="AQ27" s="107"/>
      <c r="AR27" s="108"/>
      <c r="AS27" s="105"/>
      <c r="AT27" s="105"/>
    </row>
    <row r="28" spans="2:46" s="4" customFormat="1" ht="25.5" x14ac:dyDescent="0.25">
      <c r="B28" s="142"/>
      <c r="C28" s="3" t="s">
        <v>23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27">
        <f t="shared" ref="AN28:AN30" si="3">SUM(D28:AM28)</f>
        <v>0</v>
      </c>
      <c r="AO28" s="107"/>
      <c r="AP28" s="107"/>
      <c r="AQ28" s="107"/>
      <c r="AR28" s="108"/>
      <c r="AS28" s="105"/>
      <c r="AT28" s="105"/>
    </row>
    <row r="29" spans="2:46" s="4" customFormat="1" x14ac:dyDescent="0.25">
      <c r="B29" s="142"/>
      <c r="C29" s="3" t="s">
        <v>24</v>
      </c>
      <c r="D29" s="9">
        <v>2</v>
      </c>
      <c r="E29" s="9">
        <v>10</v>
      </c>
      <c r="F29" s="9"/>
      <c r="G29" s="9"/>
      <c r="H29" s="9"/>
      <c r="I29" s="9"/>
      <c r="J29" s="9"/>
      <c r="K29" s="9"/>
      <c r="L29" s="9"/>
      <c r="M29" s="9">
        <v>1</v>
      </c>
      <c r="N29" s="9"/>
      <c r="O29" s="9">
        <v>1</v>
      </c>
      <c r="P29" s="9"/>
      <c r="Q29" s="9"/>
      <c r="R29" s="9"/>
      <c r="S29" s="9">
        <v>1</v>
      </c>
      <c r="T29" s="9">
        <v>2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>
        <v>1</v>
      </c>
      <c r="AK29" s="9">
        <v>1</v>
      </c>
      <c r="AL29" s="9">
        <v>1</v>
      </c>
      <c r="AM29" s="9">
        <v>3</v>
      </c>
      <c r="AN29" s="27">
        <f t="shared" si="3"/>
        <v>23</v>
      </c>
      <c r="AO29" s="107"/>
      <c r="AP29" s="107"/>
      <c r="AQ29" s="107"/>
      <c r="AR29" s="108"/>
      <c r="AS29" s="105"/>
      <c r="AT29" s="105"/>
    </row>
    <row r="30" spans="2:46" s="4" customFormat="1" x14ac:dyDescent="0.25">
      <c r="B30" s="142"/>
      <c r="C30" s="3" t="s">
        <v>25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27">
        <f t="shared" si="3"/>
        <v>0</v>
      </c>
      <c r="AO30" s="107"/>
      <c r="AP30" s="107"/>
      <c r="AQ30" s="107"/>
      <c r="AR30" s="108"/>
      <c r="AS30" s="105"/>
      <c r="AT30" s="105"/>
    </row>
    <row r="31" spans="2:46" s="4" customFormat="1" x14ac:dyDescent="0.25">
      <c r="B31" s="142"/>
      <c r="C31" s="3" t="s">
        <v>26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2</v>
      </c>
      <c r="U31" s="9"/>
      <c r="V31" s="9"/>
      <c r="W31" s="9"/>
      <c r="X31" s="9"/>
      <c r="Y31" s="9"/>
      <c r="Z31" s="9">
        <v>1</v>
      </c>
      <c r="AA31" s="9"/>
      <c r="AB31" s="9"/>
      <c r="AC31" s="9"/>
      <c r="AD31" s="9">
        <v>1</v>
      </c>
      <c r="AE31" s="9"/>
      <c r="AF31" s="9"/>
      <c r="AG31" s="9"/>
      <c r="AH31" s="9"/>
      <c r="AI31" s="9"/>
      <c r="AJ31" s="9"/>
      <c r="AK31" s="9"/>
      <c r="AL31" s="9"/>
      <c r="AM31" s="9"/>
      <c r="AN31" s="27">
        <f>SUM(D31:AM31)</f>
        <v>4</v>
      </c>
      <c r="AO31" s="107"/>
      <c r="AP31" s="107"/>
      <c r="AQ31" s="107"/>
      <c r="AR31" s="108"/>
      <c r="AS31" s="105"/>
      <c r="AT31" s="105"/>
    </row>
    <row r="32" spans="2:46" s="4" customFormat="1" x14ac:dyDescent="0.25">
      <c r="B32" s="142"/>
      <c r="C32" s="2" t="s">
        <v>40</v>
      </c>
      <c r="D32" s="11"/>
      <c r="E32" s="11"/>
      <c r="F32" s="11"/>
      <c r="G32" s="11"/>
      <c r="H32" s="11"/>
      <c r="I32" s="11"/>
      <c r="J32" s="11">
        <v>3</v>
      </c>
      <c r="K32" s="11">
        <v>5</v>
      </c>
      <c r="L32" s="11"/>
      <c r="M32" s="11">
        <v>3</v>
      </c>
      <c r="N32" s="11"/>
      <c r="O32" s="11">
        <v>6</v>
      </c>
      <c r="P32" s="11">
        <v>8</v>
      </c>
      <c r="Q32" s="11">
        <v>4</v>
      </c>
      <c r="R32" s="11"/>
      <c r="S32" s="11"/>
      <c r="T32" s="11"/>
      <c r="U32" s="11">
        <v>1</v>
      </c>
      <c r="V32" s="11"/>
      <c r="W32" s="11"/>
      <c r="X32" s="11">
        <v>1</v>
      </c>
      <c r="Y32" s="11">
        <v>5</v>
      </c>
      <c r="Z32" s="11">
        <v>5</v>
      </c>
      <c r="AA32" s="11">
        <v>2</v>
      </c>
      <c r="AB32" s="11"/>
      <c r="AC32" s="11"/>
      <c r="AD32" s="11"/>
      <c r="AE32" s="11"/>
      <c r="AF32" s="11">
        <v>7</v>
      </c>
      <c r="AG32" s="11">
        <v>9</v>
      </c>
      <c r="AH32" s="11"/>
      <c r="AI32" s="11"/>
      <c r="AJ32" s="11"/>
      <c r="AK32" s="11"/>
      <c r="AL32" s="11"/>
      <c r="AM32" s="11">
        <v>1</v>
      </c>
      <c r="AN32" s="109">
        <f>SUM(D32:AM32)</f>
        <v>60</v>
      </c>
      <c r="AO32" s="107"/>
      <c r="AP32" s="107"/>
      <c r="AQ32" s="107"/>
      <c r="AR32" s="108"/>
      <c r="AS32" s="105"/>
      <c r="AT32" s="105"/>
    </row>
    <row r="33" spans="1:46" s="4" customFormat="1" ht="26.25" x14ac:dyDescent="0.25">
      <c r="B33" s="142"/>
      <c r="C33" s="2" t="s">
        <v>41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09">
        <f>SUM(D33:AM33)</f>
        <v>0</v>
      </c>
      <c r="AO33" s="107"/>
      <c r="AP33" s="107"/>
      <c r="AQ33" s="107"/>
      <c r="AR33" s="108"/>
      <c r="AS33" s="105"/>
      <c r="AT33" s="105"/>
    </row>
    <row r="34" spans="1:46" s="4" customFormat="1" x14ac:dyDescent="0.25">
      <c r="B34" s="142"/>
      <c r="C34" s="2" t="s">
        <v>42</v>
      </c>
      <c r="D34" s="11">
        <v>1</v>
      </c>
      <c r="E34" s="11">
        <v>1</v>
      </c>
      <c r="F34" s="11"/>
      <c r="G34" s="11"/>
      <c r="H34" s="11">
        <v>1</v>
      </c>
      <c r="I34" s="11">
        <v>2</v>
      </c>
      <c r="J34" s="11"/>
      <c r="K34" s="11">
        <v>3</v>
      </c>
      <c r="L34" s="11">
        <v>4</v>
      </c>
      <c r="M34" s="11">
        <v>2</v>
      </c>
      <c r="N34" s="11"/>
      <c r="O34" s="11"/>
      <c r="P34" s="11">
        <v>4</v>
      </c>
      <c r="Q34" s="11">
        <v>2</v>
      </c>
      <c r="R34" s="11"/>
      <c r="S34" s="11">
        <v>1</v>
      </c>
      <c r="T34" s="11">
        <v>6</v>
      </c>
      <c r="U34" s="11">
        <v>2</v>
      </c>
      <c r="V34" s="11">
        <v>1</v>
      </c>
      <c r="W34" s="11">
        <v>2</v>
      </c>
      <c r="X34" s="11">
        <v>2</v>
      </c>
      <c r="Y34" s="11">
        <v>2</v>
      </c>
      <c r="Z34" s="11">
        <v>9</v>
      </c>
      <c r="AA34" s="11">
        <v>4</v>
      </c>
      <c r="AB34" s="11"/>
      <c r="AC34" s="11"/>
      <c r="AD34" s="11">
        <v>6</v>
      </c>
      <c r="AE34" s="11">
        <v>7</v>
      </c>
      <c r="AF34" s="11">
        <v>4</v>
      </c>
      <c r="AG34" s="11">
        <v>2</v>
      </c>
      <c r="AH34" s="11"/>
      <c r="AI34" s="11">
        <v>4</v>
      </c>
      <c r="AJ34" s="11">
        <v>1</v>
      </c>
      <c r="AK34" s="11"/>
      <c r="AL34" s="11">
        <v>4</v>
      </c>
      <c r="AM34" s="11">
        <v>7</v>
      </c>
      <c r="AN34" s="109">
        <f>SUM(D34:AM34)</f>
        <v>84</v>
      </c>
      <c r="AO34" s="107"/>
      <c r="AP34" s="107"/>
      <c r="AQ34" s="107"/>
      <c r="AR34" s="108"/>
      <c r="AS34" s="105"/>
      <c r="AT34" s="105"/>
    </row>
    <row r="35" spans="1:46" s="4" customFormat="1" x14ac:dyDescent="0.25">
      <c r="B35" s="142"/>
      <c r="C35" s="2" t="s">
        <v>43</v>
      </c>
      <c r="D35" s="11">
        <v>3</v>
      </c>
      <c r="E35" s="11">
        <v>2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v>4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>
        <v>1</v>
      </c>
      <c r="AJ35" s="11"/>
      <c r="AK35" s="11"/>
      <c r="AL35" s="11"/>
      <c r="AM35" s="11"/>
      <c r="AN35" s="109">
        <f>SUM(D35:AM35)</f>
        <v>10</v>
      </c>
      <c r="AO35" s="107"/>
      <c r="AP35" s="107"/>
      <c r="AQ35" s="107"/>
      <c r="AR35" s="108"/>
      <c r="AS35" s="105"/>
      <c r="AT35" s="105"/>
    </row>
    <row r="36" spans="1:46" s="4" customFormat="1" x14ac:dyDescent="0.25">
      <c r="B36" s="142"/>
      <c r="C36" s="2" t="s">
        <v>44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09">
        <f t="shared" ref="AN36:AN40" si="4">SUM(D36:AM36)</f>
        <v>0</v>
      </c>
      <c r="AO36" s="107"/>
      <c r="AP36" s="107"/>
      <c r="AQ36" s="107"/>
      <c r="AR36" s="108"/>
      <c r="AS36" s="105"/>
      <c r="AT36" s="105"/>
    </row>
    <row r="37" spans="1:46" s="4" customFormat="1" x14ac:dyDescent="0.25">
      <c r="B37" s="142"/>
      <c r="C37" s="2" t="s">
        <v>45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09">
        <f t="shared" si="4"/>
        <v>0</v>
      </c>
      <c r="AO37" s="107"/>
      <c r="AP37" s="107"/>
      <c r="AQ37" s="107"/>
      <c r="AR37" s="108"/>
      <c r="AS37" s="105"/>
      <c r="AT37" s="105"/>
    </row>
    <row r="38" spans="1:46" s="4" customFormat="1" ht="22.5" customHeight="1" x14ac:dyDescent="0.25">
      <c r="B38" s="142"/>
      <c r="C38" s="3" t="s">
        <v>27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>
        <v>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09">
        <f t="shared" si="4"/>
        <v>1</v>
      </c>
      <c r="AO38" s="107"/>
      <c r="AP38" s="107"/>
      <c r="AQ38" s="107"/>
      <c r="AR38" s="108"/>
      <c r="AS38" s="105"/>
      <c r="AT38" s="105"/>
    </row>
    <row r="39" spans="1:46" s="4" customFormat="1" x14ac:dyDescent="0.25">
      <c r="B39" s="142"/>
      <c r="C39" s="3" t="s">
        <v>28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109">
        <f t="shared" si="4"/>
        <v>0</v>
      </c>
      <c r="AO39" s="107"/>
      <c r="AP39" s="107"/>
      <c r="AQ39" s="107"/>
      <c r="AR39" s="108"/>
      <c r="AS39" s="105"/>
      <c r="AT39" s="105"/>
    </row>
    <row r="40" spans="1:46" s="4" customFormat="1" ht="25.5" x14ac:dyDescent="0.25">
      <c r="B40" s="142"/>
      <c r="C40" s="3" t="s">
        <v>29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09">
        <f t="shared" si="4"/>
        <v>0</v>
      </c>
      <c r="AO40" s="107"/>
      <c r="AP40" s="107"/>
      <c r="AQ40" s="107"/>
      <c r="AR40" s="108"/>
      <c r="AS40" s="105"/>
      <c r="AT40" s="105"/>
    </row>
    <row r="41" spans="1:46" s="4" customFormat="1" x14ac:dyDescent="0.25">
      <c r="B41" s="142" t="s">
        <v>6</v>
      </c>
      <c r="C41" s="3" t="s">
        <v>30</v>
      </c>
      <c r="D41" s="9">
        <v>2</v>
      </c>
      <c r="E41" s="9">
        <v>3</v>
      </c>
      <c r="F41" s="9"/>
      <c r="G41" s="9"/>
      <c r="H41" s="9">
        <v>3</v>
      </c>
      <c r="I41" s="9"/>
      <c r="J41" s="9">
        <v>2</v>
      </c>
      <c r="K41" s="9">
        <v>4</v>
      </c>
      <c r="L41" s="9"/>
      <c r="M41" s="9">
        <v>2</v>
      </c>
      <c r="N41" s="9">
        <v>4</v>
      </c>
      <c r="O41" s="9"/>
      <c r="P41" s="9">
        <v>3</v>
      </c>
      <c r="Q41" s="9"/>
      <c r="R41" s="9"/>
      <c r="S41" s="9">
        <v>5</v>
      </c>
      <c r="T41" s="9">
        <v>6</v>
      </c>
      <c r="U41" s="9">
        <v>2</v>
      </c>
      <c r="V41" s="9"/>
      <c r="W41" s="9">
        <v>2</v>
      </c>
      <c r="X41" s="9"/>
      <c r="Y41" s="9"/>
      <c r="Z41" s="9">
        <v>6</v>
      </c>
      <c r="AA41" s="9">
        <v>4</v>
      </c>
      <c r="AB41" s="9"/>
      <c r="AC41" s="9"/>
      <c r="AD41" s="9">
        <v>3</v>
      </c>
      <c r="AE41" s="9">
        <v>1</v>
      </c>
      <c r="AF41" s="9">
        <v>2</v>
      </c>
      <c r="AG41" s="9"/>
      <c r="AH41" s="9"/>
      <c r="AI41" s="9">
        <v>1</v>
      </c>
      <c r="AJ41" s="9">
        <v>1</v>
      </c>
      <c r="AK41" s="9">
        <v>6</v>
      </c>
      <c r="AL41" s="9"/>
      <c r="AM41" s="9">
        <v>5</v>
      </c>
      <c r="AN41" s="27">
        <f>SUM(D41:AM41)</f>
        <v>67</v>
      </c>
      <c r="AO41" s="107">
        <f>AN41+AN42+AN43+AN44</f>
        <v>67</v>
      </c>
      <c r="AP41" s="107">
        <f>J41+P41+AF41</f>
        <v>7</v>
      </c>
      <c r="AQ41" s="107">
        <f>AO41-AP41</f>
        <v>60</v>
      </c>
      <c r="AR41" s="108"/>
      <c r="AS41" s="105">
        <f>(AP41*100)/AP49</f>
        <v>5.691056910569106</v>
      </c>
      <c r="AT41" s="105">
        <f>(AQ41*100)/AQ49</f>
        <v>10.695187165775401</v>
      </c>
    </row>
    <row r="42" spans="1:46" s="4" customFormat="1" ht="25.5" x14ac:dyDescent="0.25">
      <c r="B42" s="142"/>
      <c r="C42" s="3" t="s">
        <v>31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27">
        <f t="shared" ref="AN42:AN44" si="5">SUM(D42:AM42)</f>
        <v>0</v>
      </c>
      <c r="AO42" s="107"/>
      <c r="AP42" s="107"/>
      <c r="AQ42" s="107"/>
      <c r="AR42" s="108"/>
      <c r="AS42" s="105"/>
      <c r="AT42" s="105"/>
    </row>
    <row r="43" spans="1:46" s="4" customFormat="1" x14ac:dyDescent="0.25">
      <c r="B43" s="142"/>
      <c r="C43" s="3" t="s">
        <v>32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27">
        <f t="shared" si="5"/>
        <v>0</v>
      </c>
      <c r="AO43" s="107"/>
      <c r="AP43" s="107"/>
      <c r="AQ43" s="107"/>
      <c r="AR43" s="108"/>
      <c r="AS43" s="105"/>
      <c r="AT43" s="105"/>
    </row>
    <row r="44" spans="1:46" s="4" customFormat="1" ht="25.5" x14ac:dyDescent="0.25">
      <c r="B44" s="142"/>
      <c r="C44" s="3" t="s">
        <v>33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27">
        <f t="shared" si="5"/>
        <v>0</v>
      </c>
      <c r="AO44" s="107"/>
      <c r="AP44" s="107"/>
      <c r="AQ44" s="107"/>
      <c r="AR44" s="108"/>
      <c r="AS44" s="105"/>
      <c r="AT44" s="105"/>
    </row>
    <row r="45" spans="1:46" s="4" customFormat="1" x14ac:dyDescent="0.25">
      <c r="A45" s="5"/>
      <c r="B45" s="142" t="s">
        <v>36</v>
      </c>
      <c r="C45" s="3" t="s">
        <v>34</v>
      </c>
      <c r="D45" s="9"/>
      <c r="E45" s="9"/>
      <c r="F45" s="9"/>
      <c r="G45" s="9"/>
      <c r="H45" s="9"/>
      <c r="I45" s="9"/>
      <c r="J45" s="9"/>
      <c r="K45" s="9"/>
      <c r="L45" s="9">
        <v>1</v>
      </c>
      <c r="M45" s="9"/>
      <c r="N45" s="9"/>
      <c r="O45" s="9"/>
      <c r="P45" s="9">
        <v>2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>
        <v>1</v>
      </c>
      <c r="AE45" s="9"/>
      <c r="AF45" s="9"/>
      <c r="AG45" s="9"/>
      <c r="AH45" s="9"/>
      <c r="AI45" s="9"/>
      <c r="AJ45" s="9"/>
      <c r="AK45" s="9"/>
      <c r="AL45" s="9"/>
      <c r="AM45" s="9"/>
      <c r="AN45" s="27">
        <f>SUM(D45:AM45)</f>
        <v>4</v>
      </c>
      <c r="AO45" s="107">
        <f>AN45+AN46+AN47+AN48</f>
        <v>90</v>
      </c>
      <c r="AP45" s="107">
        <f>J46+K46+P46+Y46+AG46</f>
        <v>20</v>
      </c>
      <c r="AQ45" s="107">
        <f>AO45-AP45</f>
        <v>70</v>
      </c>
      <c r="AR45" s="108"/>
      <c r="AS45" s="105">
        <f>(AP45*100)/AP49</f>
        <v>16.260162601626018</v>
      </c>
      <c r="AT45" s="105">
        <f>(AQ45*100)/AQ49</f>
        <v>12.477718360071302</v>
      </c>
    </row>
    <row r="46" spans="1:46" s="4" customFormat="1" x14ac:dyDescent="0.25">
      <c r="A46" s="5"/>
      <c r="B46" s="142"/>
      <c r="C46" s="3" t="s">
        <v>35</v>
      </c>
      <c r="D46" s="9">
        <v>4</v>
      </c>
      <c r="E46" s="9">
        <v>3</v>
      </c>
      <c r="F46" s="9"/>
      <c r="G46" s="9"/>
      <c r="H46" s="9">
        <v>4</v>
      </c>
      <c r="I46" s="9">
        <v>6</v>
      </c>
      <c r="J46" s="9">
        <v>6</v>
      </c>
      <c r="K46" s="9">
        <v>1</v>
      </c>
      <c r="L46" s="9">
        <v>2</v>
      </c>
      <c r="M46" s="9">
        <v>3</v>
      </c>
      <c r="N46" s="9"/>
      <c r="O46" s="9"/>
      <c r="P46" s="9">
        <v>10</v>
      </c>
      <c r="Q46" s="9">
        <v>3</v>
      </c>
      <c r="R46" s="9"/>
      <c r="S46" s="9"/>
      <c r="T46" s="9"/>
      <c r="U46" s="9">
        <v>5</v>
      </c>
      <c r="V46" s="9"/>
      <c r="W46" s="9"/>
      <c r="X46" s="9"/>
      <c r="Y46" s="9">
        <v>1</v>
      </c>
      <c r="Z46" s="9">
        <v>7</v>
      </c>
      <c r="AA46" s="9">
        <v>4</v>
      </c>
      <c r="AB46" s="9"/>
      <c r="AC46" s="9"/>
      <c r="AD46" s="9">
        <v>6</v>
      </c>
      <c r="AE46" s="9">
        <v>7</v>
      </c>
      <c r="AF46" s="9"/>
      <c r="AG46" s="9">
        <v>2</v>
      </c>
      <c r="AH46" s="9">
        <v>1</v>
      </c>
      <c r="AI46" s="9"/>
      <c r="AJ46" s="9"/>
      <c r="AK46" s="9">
        <v>5</v>
      </c>
      <c r="AL46" s="9">
        <v>1</v>
      </c>
      <c r="AM46" s="9">
        <v>5</v>
      </c>
      <c r="AN46" s="27">
        <f>SUM(D46:AM46)</f>
        <v>86</v>
      </c>
      <c r="AO46" s="107"/>
      <c r="AP46" s="107"/>
      <c r="AQ46" s="107"/>
      <c r="AR46" s="108"/>
      <c r="AS46" s="107"/>
      <c r="AT46" s="107"/>
    </row>
    <row r="47" spans="1:46" s="4" customFormat="1" x14ac:dyDescent="0.25">
      <c r="A47" s="5"/>
      <c r="B47" s="142"/>
      <c r="C47" s="2" t="s">
        <v>50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27">
        <f t="shared" ref="AN47:AN48" si="6">SUM(D47:AM47)</f>
        <v>0</v>
      </c>
      <c r="AO47" s="107"/>
      <c r="AP47" s="107"/>
      <c r="AQ47" s="107"/>
      <c r="AR47" s="108"/>
      <c r="AS47" s="107"/>
      <c r="AT47" s="107"/>
    </row>
    <row r="48" spans="1:46" s="4" customFormat="1" ht="27" thickBot="1" x14ac:dyDescent="0.3">
      <c r="A48" s="6"/>
      <c r="B48" s="142"/>
      <c r="C48" s="2" t="s">
        <v>51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27">
        <f t="shared" si="6"/>
        <v>0</v>
      </c>
      <c r="AO48" s="107"/>
      <c r="AP48" s="107"/>
      <c r="AQ48" s="107"/>
      <c r="AR48" s="108"/>
      <c r="AS48" s="107"/>
      <c r="AT48" s="107"/>
    </row>
    <row r="49" spans="2:46" x14ac:dyDescent="0.25">
      <c r="B49" s="110"/>
      <c r="C49" s="102" t="s">
        <v>78</v>
      </c>
      <c r="D49" s="102">
        <f>SUM(D7:D48)</f>
        <v>17</v>
      </c>
      <c r="E49" s="102">
        <f>SUM(E7:E48)</f>
        <v>40</v>
      </c>
      <c r="F49" s="102"/>
      <c r="G49" s="102">
        <f>SUM(G7:G48)</f>
        <v>0</v>
      </c>
      <c r="H49" s="102">
        <f t="shared" ref="H49:Q49" si="7">SUM(H7:H48)</f>
        <v>8</v>
      </c>
      <c r="I49" s="102">
        <f t="shared" si="7"/>
        <v>24</v>
      </c>
      <c r="J49" s="102">
        <f t="shared" si="7"/>
        <v>21</v>
      </c>
      <c r="K49" s="102">
        <f t="shared" si="7"/>
        <v>20</v>
      </c>
      <c r="L49" s="102">
        <f t="shared" si="7"/>
        <v>27</v>
      </c>
      <c r="M49" s="102">
        <f t="shared" si="7"/>
        <v>15</v>
      </c>
      <c r="N49" s="102">
        <f t="shared" si="7"/>
        <v>7</v>
      </c>
      <c r="O49" s="102">
        <f t="shared" si="7"/>
        <v>10</v>
      </c>
      <c r="P49" s="102">
        <f t="shared" si="7"/>
        <v>36</v>
      </c>
      <c r="Q49" s="102">
        <f t="shared" si="7"/>
        <v>24</v>
      </c>
      <c r="R49" s="102"/>
      <c r="S49" s="102">
        <f t="shared" ref="S49:AA49" si="8">SUM(S7:S48)</f>
        <v>28</v>
      </c>
      <c r="T49" s="102">
        <f t="shared" si="8"/>
        <v>30</v>
      </c>
      <c r="U49" s="102">
        <f t="shared" si="8"/>
        <v>24</v>
      </c>
      <c r="V49" s="102">
        <f t="shared" si="8"/>
        <v>12</v>
      </c>
      <c r="W49" s="102">
        <f t="shared" si="8"/>
        <v>7</v>
      </c>
      <c r="X49" s="102">
        <f t="shared" si="8"/>
        <v>8</v>
      </c>
      <c r="Y49" s="102">
        <f t="shared" si="8"/>
        <v>10</v>
      </c>
      <c r="Z49" s="102">
        <f t="shared" si="8"/>
        <v>84</v>
      </c>
      <c r="AA49" s="102">
        <f t="shared" si="8"/>
        <v>46</v>
      </c>
      <c r="AB49" s="102"/>
      <c r="AC49" s="102"/>
      <c r="AD49" s="102">
        <f t="shared" ref="AD49:AM49" si="9">SUM(AD7:AD48)</f>
        <v>24</v>
      </c>
      <c r="AE49" s="102">
        <f t="shared" si="9"/>
        <v>28</v>
      </c>
      <c r="AF49" s="102">
        <f t="shared" si="9"/>
        <v>14</v>
      </c>
      <c r="AG49" s="102">
        <f t="shared" si="9"/>
        <v>17</v>
      </c>
      <c r="AH49" s="102">
        <f t="shared" si="9"/>
        <v>5</v>
      </c>
      <c r="AI49" s="102">
        <f t="shared" si="9"/>
        <v>16</v>
      </c>
      <c r="AJ49" s="102">
        <f t="shared" si="9"/>
        <v>4</v>
      </c>
      <c r="AK49" s="102">
        <f t="shared" si="9"/>
        <v>22</v>
      </c>
      <c r="AL49" s="102">
        <f t="shared" si="9"/>
        <v>27</v>
      </c>
      <c r="AM49" s="102">
        <f t="shared" si="9"/>
        <v>27</v>
      </c>
      <c r="AN49" s="102">
        <f>SUM(AN6:AN48)</f>
        <v>684</v>
      </c>
      <c r="AO49" s="111">
        <f>SUM(AO6:AO48)</f>
        <v>684</v>
      </c>
      <c r="AP49" s="111">
        <f>SUM(AP6:AP48)</f>
        <v>123</v>
      </c>
      <c r="AQ49" s="111">
        <f>SUM(AQ6:AQ48)</f>
        <v>561</v>
      </c>
      <c r="AR49" s="111"/>
      <c r="AS49" s="111">
        <f>SUM(AS6:AS48)</f>
        <v>100.00000000000001</v>
      </c>
      <c r="AT49" s="111">
        <f>SUM(AT6:AT48)</f>
        <v>100.00000000000001</v>
      </c>
    </row>
  </sheetData>
  <mergeCells count="34">
    <mergeCell ref="AH3:AI3"/>
    <mergeCell ref="AJ3:AK3"/>
    <mergeCell ref="B6:B15"/>
    <mergeCell ref="B16:B18"/>
    <mergeCell ref="B19:B25"/>
    <mergeCell ref="B45:B48"/>
    <mergeCell ref="B41:B44"/>
    <mergeCell ref="N3:O3"/>
    <mergeCell ref="V3:W3"/>
    <mergeCell ref="X3:Y3"/>
    <mergeCell ref="B26:B40"/>
    <mergeCell ref="Z3:AA3"/>
    <mergeCell ref="B1:B4"/>
    <mergeCell ref="C1:C4"/>
    <mergeCell ref="D1:AM1"/>
    <mergeCell ref="D2:AM2"/>
    <mergeCell ref="D3:E3"/>
    <mergeCell ref="F3:G3"/>
    <mergeCell ref="H3:I3"/>
    <mergeCell ref="J3:K3"/>
    <mergeCell ref="L3:M3"/>
    <mergeCell ref="P3:Q3"/>
    <mergeCell ref="R3:S3"/>
    <mergeCell ref="T3:U3"/>
    <mergeCell ref="AB3:AC3"/>
    <mergeCell ref="AD3:AE3"/>
    <mergeCell ref="AF3:AG3"/>
    <mergeCell ref="AS3:AS5"/>
    <mergeCell ref="AT3:AT5"/>
    <mergeCell ref="AP3:AP5"/>
    <mergeCell ref="AQ3:AQ5"/>
    <mergeCell ref="AL3:AM3"/>
    <mergeCell ref="AO3:AO5"/>
    <mergeCell ref="AN3:A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zoomScale="70" zoomScaleNormal="70" workbookViewId="0">
      <selection activeCell="N5" sqref="N5"/>
    </sheetView>
  </sheetViews>
  <sheetFormatPr baseColWidth="10" defaultRowHeight="15" x14ac:dyDescent="0.25"/>
  <cols>
    <col min="1" max="1" width="1.5703125" style="5" customWidth="1"/>
    <col min="2" max="2" width="16" style="7" customWidth="1"/>
    <col min="3" max="3" width="26" style="7" customWidth="1"/>
    <col min="4" max="4" width="14" style="7" customWidth="1"/>
    <col min="5" max="5" width="14.140625" style="7" customWidth="1"/>
    <col min="6" max="7" width="7.85546875" style="7" customWidth="1"/>
    <col min="8" max="8" width="6.28515625" style="7" customWidth="1"/>
    <col min="9" max="9" width="6" style="7" customWidth="1"/>
    <col min="10" max="10" width="5.42578125" style="7" customWidth="1"/>
    <col min="11" max="12" width="6.5703125" style="7" customWidth="1"/>
    <col min="13" max="13" width="7.85546875" style="7" customWidth="1"/>
    <col min="14" max="14" width="5.5703125" style="7" customWidth="1"/>
    <col min="15" max="16" width="6.42578125" style="7" customWidth="1"/>
    <col min="17" max="17" width="7.7109375" style="7" customWidth="1"/>
    <col min="18" max="18" width="6.42578125" style="7" customWidth="1"/>
    <col min="19" max="19" width="6.85546875" style="7" customWidth="1"/>
    <col min="20" max="20" width="5.28515625" style="7" customWidth="1"/>
    <col min="21" max="22" width="5.85546875" style="7" customWidth="1"/>
    <col min="23" max="24" width="6.28515625" style="7" customWidth="1"/>
    <col min="25" max="26" width="6.5703125" style="7" customWidth="1"/>
    <col min="27" max="28" width="7.28515625" style="7" customWidth="1"/>
    <col min="29" max="29" width="6.5703125" style="7" customWidth="1"/>
    <col min="30" max="30" width="7.85546875" style="7" customWidth="1"/>
    <col min="31" max="31" width="7.42578125" style="7" customWidth="1"/>
    <col min="32" max="32" width="6.85546875" style="7" customWidth="1"/>
    <col min="33" max="34" width="6.7109375" style="7" customWidth="1"/>
    <col min="35" max="35" width="7.5703125" style="7" customWidth="1"/>
    <col min="36" max="36" width="6.28515625" style="7" customWidth="1"/>
    <col min="37" max="37" width="6.140625" style="7" customWidth="1"/>
    <col min="38" max="38" width="6.28515625" style="7" customWidth="1"/>
    <col min="39" max="39" width="6.5703125" style="7" customWidth="1"/>
    <col min="40" max="40" width="14.140625" style="83" customWidth="1"/>
    <col min="41" max="41" width="16.5703125" style="84" customWidth="1"/>
    <col min="42" max="42" width="12.28515625" style="84" customWidth="1"/>
    <col min="43" max="43" width="12" style="84" customWidth="1"/>
    <col min="44" max="44" width="11" style="85" customWidth="1"/>
    <col min="45" max="46" width="11" style="84" customWidth="1"/>
    <col min="47" max="16384" width="11.42578125" style="5"/>
  </cols>
  <sheetData>
    <row r="1" spans="2:46" s="4" customFormat="1" ht="27" customHeight="1" x14ac:dyDescent="0.25">
      <c r="B1" s="135" t="s">
        <v>0</v>
      </c>
      <c r="C1" s="135" t="s">
        <v>1</v>
      </c>
      <c r="D1" s="145" t="s">
        <v>71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7"/>
      <c r="AP1" s="29"/>
      <c r="AQ1" s="29"/>
      <c r="AR1" s="30"/>
      <c r="AS1" s="29"/>
      <c r="AT1" s="29"/>
    </row>
    <row r="2" spans="2:46" s="4" customFormat="1" ht="25.5" customHeight="1" x14ac:dyDescent="0.25">
      <c r="B2" s="136"/>
      <c r="C2" s="136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50"/>
      <c r="AP2" s="29"/>
      <c r="AQ2" s="29"/>
      <c r="AR2" s="30"/>
      <c r="AS2" s="29"/>
      <c r="AT2" s="29"/>
    </row>
    <row r="3" spans="2:46" s="1" customFormat="1" ht="53.25" customHeight="1" x14ac:dyDescent="0.25">
      <c r="B3" s="136"/>
      <c r="C3" s="136"/>
      <c r="D3" s="151" t="s">
        <v>54</v>
      </c>
      <c r="E3" s="152"/>
      <c r="F3" s="157" t="s">
        <v>55</v>
      </c>
      <c r="G3" s="152"/>
      <c r="H3" s="140" t="s">
        <v>56</v>
      </c>
      <c r="I3" s="141"/>
      <c r="J3" s="153" t="s">
        <v>57</v>
      </c>
      <c r="K3" s="141"/>
      <c r="L3" s="140" t="s">
        <v>58</v>
      </c>
      <c r="M3" s="141"/>
      <c r="N3" s="140" t="s">
        <v>59</v>
      </c>
      <c r="O3" s="141"/>
      <c r="P3" s="140" t="s">
        <v>53</v>
      </c>
      <c r="Q3" s="141"/>
      <c r="R3" s="140" t="s">
        <v>60</v>
      </c>
      <c r="S3" s="141"/>
      <c r="T3" s="140" t="s">
        <v>61</v>
      </c>
      <c r="U3" s="141"/>
      <c r="V3" s="140" t="s">
        <v>62</v>
      </c>
      <c r="W3" s="141"/>
      <c r="X3" s="140" t="s">
        <v>63</v>
      </c>
      <c r="Y3" s="141"/>
      <c r="Z3" s="140" t="s">
        <v>64</v>
      </c>
      <c r="AA3" s="141"/>
      <c r="AB3" s="140" t="s">
        <v>65</v>
      </c>
      <c r="AC3" s="141"/>
      <c r="AD3" s="140" t="s">
        <v>66</v>
      </c>
      <c r="AE3" s="141"/>
      <c r="AF3" s="140" t="s">
        <v>52</v>
      </c>
      <c r="AG3" s="141"/>
      <c r="AH3" s="140" t="s">
        <v>67</v>
      </c>
      <c r="AI3" s="141"/>
      <c r="AJ3" s="140" t="s">
        <v>68</v>
      </c>
      <c r="AK3" s="141"/>
      <c r="AL3" s="140" t="s">
        <v>69</v>
      </c>
      <c r="AM3" s="141"/>
      <c r="AN3" s="154" t="s">
        <v>74</v>
      </c>
      <c r="AO3" s="135" t="s">
        <v>76</v>
      </c>
      <c r="AP3" s="135" t="s">
        <v>79</v>
      </c>
      <c r="AQ3" s="135" t="s">
        <v>80</v>
      </c>
      <c r="AR3" s="31"/>
      <c r="AS3" s="135" t="s">
        <v>81</v>
      </c>
      <c r="AT3" s="135" t="s">
        <v>82</v>
      </c>
    </row>
    <row r="4" spans="2:46" s="1" customFormat="1" ht="23.25" hidden="1" customHeight="1" x14ac:dyDescent="0.25">
      <c r="B4" s="136"/>
      <c r="C4" s="136"/>
      <c r="D4" s="32"/>
      <c r="E4" s="33"/>
      <c r="F4" s="34"/>
      <c r="G4" s="35"/>
      <c r="H4" s="36"/>
      <c r="I4" s="35"/>
      <c r="J4" s="37"/>
      <c r="K4" s="37"/>
      <c r="L4" s="36"/>
      <c r="M4" s="35"/>
      <c r="N4" s="36"/>
      <c r="O4" s="35"/>
      <c r="P4" s="36"/>
      <c r="Q4" s="35"/>
      <c r="R4" s="36"/>
      <c r="S4" s="35"/>
      <c r="T4" s="36"/>
      <c r="U4" s="35"/>
      <c r="V4" s="36"/>
      <c r="W4" s="35"/>
      <c r="X4" s="36"/>
      <c r="Y4" s="35"/>
      <c r="Z4" s="36"/>
      <c r="AA4" s="35"/>
      <c r="AB4" s="36"/>
      <c r="AC4" s="35"/>
      <c r="AD4" s="36"/>
      <c r="AE4" s="35"/>
      <c r="AF4" s="36"/>
      <c r="AG4" s="35"/>
      <c r="AH4" s="36"/>
      <c r="AI4" s="35"/>
      <c r="AJ4" s="36"/>
      <c r="AK4" s="35"/>
      <c r="AL4" s="36"/>
      <c r="AM4" s="35"/>
      <c r="AN4" s="155"/>
      <c r="AO4" s="136"/>
      <c r="AP4" s="136"/>
      <c r="AQ4" s="136"/>
      <c r="AR4" s="38"/>
      <c r="AS4" s="136"/>
      <c r="AT4" s="136"/>
    </row>
    <row r="5" spans="2:46" s="1" customFormat="1" ht="19.5" customHeight="1" x14ac:dyDescent="0.25">
      <c r="B5" s="137"/>
      <c r="C5" s="137"/>
      <c r="D5" s="32" t="s">
        <v>70</v>
      </c>
      <c r="E5" s="33" t="s">
        <v>7</v>
      </c>
      <c r="F5" s="39" t="s">
        <v>70</v>
      </c>
      <c r="G5" s="35" t="s">
        <v>7</v>
      </c>
      <c r="H5" s="36" t="s">
        <v>70</v>
      </c>
      <c r="I5" s="35" t="s">
        <v>7</v>
      </c>
      <c r="J5" s="40" t="s">
        <v>70</v>
      </c>
      <c r="K5" s="37" t="s">
        <v>7</v>
      </c>
      <c r="L5" s="36" t="s">
        <v>70</v>
      </c>
      <c r="M5" s="35" t="s">
        <v>7</v>
      </c>
      <c r="N5" s="36" t="s">
        <v>70</v>
      </c>
      <c r="O5" s="35" t="s">
        <v>7</v>
      </c>
      <c r="P5" s="36" t="s">
        <v>70</v>
      </c>
      <c r="Q5" s="35" t="s">
        <v>7</v>
      </c>
      <c r="R5" s="36" t="s">
        <v>70</v>
      </c>
      <c r="S5" s="35" t="s">
        <v>7</v>
      </c>
      <c r="T5" s="36" t="s">
        <v>70</v>
      </c>
      <c r="U5" s="35" t="s">
        <v>7</v>
      </c>
      <c r="V5" s="36" t="s">
        <v>70</v>
      </c>
      <c r="W5" s="35" t="s">
        <v>7</v>
      </c>
      <c r="X5" s="36" t="s">
        <v>70</v>
      </c>
      <c r="Y5" s="35" t="s">
        <v>7</v>
      </c>
      <c r="Z5" s="36" t="s">
        <v>70</v>
      </c>
      <c r="AA5" s="35" t="s">
        <v>7</v>
      </c>
      <c r="AB5" s="36" t="s">
        <v>70</v>
      </c>
      <c r="AC5" s="35" t="s">
        <v>7</v>
      </c>
      <c r="AD5" s="36" t="s">
        <v>70</v>
      </c>
      <c r="AE5" s="35" t="s">
        <v>7</v>
      </c>
      <c r="AF5" s="36" t="s">
        <v>70</v>
      </c>
      <c r="AG5" s="35" t="s">
        <v>7</v>
      </c>
      <c r="AH5" s="36" t="s">
        <v>70</v>
      </c>
      <c r="AI5" s="35" t="s">
        <v>7</v>
      </c>
      <c r="AJ5" s="36" t="s">
        <v>70</v>
      </c>
      <c r="AK5" s="35" t="s">
        <v>7</v>
      </c>
      <c r="AL5" s="36" t="s">
        <v>70</v>
      </c>
      <c r="AM5" s="35" t="s">
        <v>7</v>
      </c>
      <c r="AN5" s="156"/>
      <c r="AO5" s="137"/>
      <c r="AP5" s="137"/>
      <c r="AQ5" s="137"/>
      <c r="AR5" s="41"/>
      <c r="AS5" s="137"/>
      <c r="AT5" s="137"/>
    </row>
    <row r="6" spans="2:46" s="4" customFormat="1" ht="27.75" customHeight="1" x14ac:dyDescent="0.25">
      <c r="B6" s="142" t="s">
        <v>2</v>
      </c>
      <c r="C6" s="3" t="s">
        <v>8</v>
      </c>
      <c r="D6" s="9"/>
      <c r="E6" s="8"/>
      <c r="F6" s="10"/>
      <c r="G6" s="8">
        <v>1</v>
      </c>
      <c r="H6" s="10"/>
      <c r="I6" s="8"/>
      <c r="J6" s="42"/>
      <c r="K6" s="43"/>
      <c r="L6" s="10"/>
      <c r="M6" s="8"/>
      <c r="N6" s="10"/>
      <c r="O6" s="8"/>
      <c r="P6" s="10"/>
      <c r="Q6" s="8"/>
      <c r="R6" s="10"/>
      <c r="S6" s="8"/>
      <c r="T6" s="10"/>
      <c r="U6" s="8"/>
      <c r="V6" s="10"/>
      <c r="W6" s="8"/>
      <c r="X6" s="10"/>
      <c r="Y6" s="8"/>
      <c r="Z6" s="10"/>
      <c r="AA6" s="8"/>
      <c r="AB6" s="10"/>
      <c r="AC6" s="8"/>
      <c r="AD6" s="10"/>
      <c r="AE6" s="8"/>
      <c r="AF6" s="10"/>
      <c r="AG6" s="8"/>
      <c r="AH6" s="10"/>
      <c r="AI6" s="8"/>
      <c r="AJ6" s="10"/>
      <c r="AK6" s="8"/>
      <c r="AL6" s="10"/>
      <c r="AM6" s="8"/>
      <c r="AN6" s="44">
        <f>SUM(D6:AM6)</f>
        <v>1</v>
      </c>
      <c r="AO6" s="45">
        <f>AN6+AN7+AN8+AN9+AN10+AN11+AN12+AN13+AN14+AN15</f>
        <v>128</v>
      </c>
      <c r="AP6" s="45">
        <f>G6+G7+K9+K13+O9+O13+X9+X13</f>
        <v>8</v>
      </c>
      <c r="AQ6" s="45">
        <f>AO6-AP6</f>
        <v>120</v>
      </c>
      <c r="AR6" s="46"/>
      <c r="AS6" s="45">
        <f>(AP6*100)/AP49</f>
        <v>6.106870229007634</v>
      </c>
      <c r="AT6" s="45">
        <f>(AQ6*100)/AQ49</f>
        <v>17.910447761194028</v>
      </c>
    </row>
    <row r="7" spans="2:46" s="4" customFormat="1" x14ac:dyDescent="0.25">
      <c r="B7" s="142"/>
      <c r="C7" s="3" t="s">
        <v>9</v>
      </c>
      <c r="D7" s="9">
        <v>3</v>
      </c>
      <c r="E7" s="8">
        <v>2</v>
      </c>
      <c r="F7" s="10"/>
      <c r="G7" s="8">
        <v>1</v>
      </c>
      <c r="H7" s="10">
        <v>4</v>
      </c>
      <c r="I7" s="8">
        <v>4</v>
      </c>
      <c r="J7" s="42"/>
      <c r="K7" s="43"/>
      <c r="L7" s="10"/>
      <c r="M7" s="8"/>
      <c r="N7" s="10"/>
      <c r="O7" s="8"/>
      <c r="P7" s="10"/>
      <c r="Q7" s="8"/>
      <c r="R7" s="10"/>
      <c r="S7" s="8">
        <v>11</v>
      </c>
      <c r="T7" s="10">
        <v>2</v>
      </c>
      <c r="U7" s="8"/>
      <c r="V7" s="10"/>
      <c r="W7" s="8"/>
      <c r="X7" s="10"/>
      <c r="Y7" s="8">
        <v>1</v>
      </c>
      <c r="Z7" s="10">
        <v>5</v>
      </c>
      <c r="AA7" s="8">
        <v>3</v>
      </c>
      <c r="AB7" s="10">
        <v>1</v>
      </c>
      <c r="AC7" s="8">
        <v>1</v>
      </c>
      <c r="AD7" s="10"/>
      <c r="AE7" s="8"/>
      <c r="AF7" s="10"/>
      <c r="AG7" s="8"/>
      <c r="AH7" s="10"/>
      <c r="AI7" s="8">
        <v>2</v>
      </c>
      <c r="AJ7" s="10"/>
      <c r="AK7" s="8">
        <v>2</v>
      </c>
      <c r="AL7" s="10">
        <v>2</v>
      </c>
      <c r="AM7" s="8"/>
      <c r="AN7" s="47">
        <f>SUM(D7:AM7)</f>
        <v>44</v>
      </c>
      <c r="AO7" s="48"/>
      <c r="AP7" s="48"/>
      <c r="AQ7" s="48"/>
      <c r="AR7" s="49"/>
      <c r="AS7" s="48"/>
      <c r="AT7" s="48"/>
    </row>
    <row r="8" spans="2:46" s="4" customFormat="1" ht="13.5" customHeight="1" x14ac:dyDescent="0.25">
      <c r="B8" s="142"/>
      <c r="C8" s="3" t="s">
        <v>10</v>
      </c>
      <c r="D8" s="9">
        <v>1</v>
      </c>
      <c r="E8" s="8"/>
      <c r="F8" s="10"/>
      <c r="G8" s="8"/>
      <c r="H8" s="10">
        <v>2</v>
      </c>
      <c r="I8" s="8"/>
      <c r="J8" s="42"/>
      <c r="K8" s="43"/>
      <c r="L8" s="10">
        <v>1</v>
      </c>
      <c r="M8" s="8">
        <v>1</v>
      </c>
      <c r="N8" s="10"/>
      <c r="O8" s="8"/>
      <c r="P8" s="10"/>
      <c r="Q8" s="8"/>
      <c r="R8" s="10"/>
      <c r="S8" s="8">
        <v>1</v>
      </c>
      <c r="T8" s="10"/>
      <c r="U8" s="8"/>
      <c r="V8" s="10"/>
      <c r="W8" s="8"/>
      <c r="X8" s="10"/>
      <c r="Y8" s="8"/>
      <c r="Z8" s="10"/>
      <c r="AA8" s="8"/>
      <c r="AB8" s="10"/>
      <c r="AC8" s="8"/>
      <c r="AD8" s="10"/>
      <c r="AE8" s="8">
        <v>2</v>
      </c>
      <c r="AF8" s="10"/>
      <c r="AG8" s="8"/>
      <c r="AH8" s="10"/>
      <c r="AI8" s="8"/>
      <c r="AJ8" s="10"/>
      <c r="AK8" s="8"/>
      <c r="AL8" s="10"/>
      <c r="AM8" s="8">
        <v>1</v>
      </c>
      <c r="AN8" s="50">
        <f>SUM(D8:AM8)</f>
        <v>9</v>
      </c>
      <c r="AO8" s="48"/>
      <c r="AP8" s="48"/>
      <c r="AQ8" s="48"/>
      <c r="AR8" s="49"/>
      <c r="AS8" s="48"/>
      <c r="AT8" s="48"/>
    </row>
    <row r="9" spans="2:46" s="4" customFormat="1" x14ac:dyDescent="0.25">
      <c r="B9" s="142"/>
      <c r="C9" s="3" t="s">
        <v>11</v>
      </c>
      <c r="D9" s="9">
        <v>1</v>
      </c>
      <c r="E9" s="8">
        <v>7</v>
      </c>
      <c r="F9" s="10">
        <v>1</v>
      </c>
      <c r="G9" s="8">
        <v>1</v>
      </c>
      <c r="H9" s="10">
        <v>1</v>
      </c>
      <c r="I9" s="8"/>
      <c r="J9" s="42"/>
      <c r="K9" s="43">
        <v>2</v>
      </c>
      <c r="L9" s="10">
        <v>8</v>
      </c>
      <c r="M9" s="8">
        <v>6</v>
      </c>
      <c r="N9" s="10"/>
      <c r="O9" s="8">
        <v>2</v>
      </c>
      <c r="P9" s="10"/>
      <c r="Q9" s="8"/>
      <c r="R9" s="10"/>
      <c r="S9" s="8">
        <v>8</v>
      </c>
      <c r="T9" s="10">
        <v>2</v>
      </c>
      <c r="U9" s="8">
        <v>5</v>
      </c>
      <c r="V9" s="10"/>
      <c r="W9" s="8">
        <v>1</v>
      </c>
      <c r="X9" s="10">
        <v>2</v>
      </c>
      <c r="Y9" s="8"/>
      <c r="Z9" s="10">
        <v>6</v>
      </c>
      <c r="AA9" s="8">
        <v>1</v>
      </c>
      <c r="AB9" s="10">
        <v>4</v>
      </c>
      <c r="AC9" s="8">
        <v>4</v>
      </c>
      <c r="AD9" s="10"/>
      <c r="AE9" s="8"/>
      <c r="AF9" s="10"/>
      <c r="AG9" s="8"/>
      <c r="AH9" s="10">
        <v>2</v>
      </c>
      <c r="AI9" s="8">
        <v>2</v>
      </c>
      <c r="AJ9" s="10"/>
      <c r="AK9" s="8"/>
      <c r="AL9" s="10">
        <v>2</v>
      </c>
      <c r="AM9" s="8"/>
      <c r="AN9" s="50">
        <f>SUM(D9:AM9)</f>
        <v>68</v>
      </c>
      <c r="AO9" s="48"/>
      <c r="AP9" s="48"/>
      <c r="AQ9" s="48"/>
      <c r="AR9" s="49"/>
      <c r="AS9" s="48"/>
      <c r="AT9" s="48"/>
    </row>
    <row r="10" spans="2:46" s="4" customFormat="1" ht="27" customHeight="1" x14ac:dyDescent="0.25">
      <c r="B10" s="142"/>
      <c r="C10" s="2" t="s">
        <v>46</v>
      </c>
      <c r="D10" s="11"/>
      <c r="E10" s="12"/>
      <c r="F10" s="13"/>
      <c r="G10" s="12"/>
      <c r="H10" s="13"/>
      <c r="I10" s="12"/>
      <c r="J10" s="51"/>
      <c r="K10" s="5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53"/>
      <c r="AO10" s="48"/>
      <c r="AP10" s="48"/>
      <c r="AQ10" s="48"/>
      <c r="AR10" s="49"/>
      <c r="AS10" s="48"/>
      <c r="AT10" s="48"/>
    </row>
    <row r="11" spans="2:46" s="4" customFormat="1" ht="26.25" customHeight="1" x14ac:dyDescent="0.25">
      <c r="B11" s="142"/>
      <c r="C11" s="2" t="s">
        <v>47</v>
      </c>
      <c r="D11" s="11"/>
      <c r="E11" s="12"/>
      <c r="F11" s="13"/>
      <c r="G11" s="12"/>
      <c r="H11" s="13">
        <v>1</v>
      </c>
      <c r="I11" s="12"/>
      <c r="J11" s="51"/>
      <c r="K11" s="5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  <c r="AB11" s="13"/>
      <c r="AC11" s="12"/>
      <c r="AD11" s="13"/>
      <c r="AE11" s="12"/>
      <c r="AF11" s="13"/>
      <c r="AG11" s="12"/>
      <c r="AH11" s="13"/>
      <c r="AI11" s="12"/>
      <c r="AJ11" s="13"/>
      <c r="AK11" s="12"/>
      <c r="AL11" s="13">
        <v>4</v>
      </c>
      <c r="AM11" s="12"/>
      <c r="AN11" s="50">
        <f>SUM(D11:AM11)</f>
        <v>5</v>
      </c>
      <c r="AO11" s="48"/>
      <c r="AP11" s="48"/>
      <c r="AQ11" s="48"/>
      <c r="AR11" s="49"/>
      <c r="AS11" s="48"/>
      <c r="AT11" s="48"/>
    </row>
    <row r="12" spans="2:46" s="4" customFormat="1" ht="26.25" x14ac:dyDescent="0.25">
      <c r="B12" s="142"/>
      <c r="C12" s="2" t="s">
        <v>48</v>
      </c>
      <c r="D12" s="11"/>
      <c r="E12" s="12"/>
      <c r="F12" s="13"/>
      <c r="G12" s="12"/>
      <c r="H12" s="13"/>
      <c r="I12" s="12"/>
      <c r="J12" s="51"/>
      <c r="K12" s="5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2"/>
      <c r="AN12" s="53"/>
      <c r="AO12" s="48"/>
      <c r="AP12" s="48"/>
      <c r="AQ12" s="48"/>
      <c r="AR12" s="49"/>
      <c r="AS12" s="48"/>
      <c r="AT12" s="48"/>
    </row>
    <row r="13" spans="2:46" s="4" customFormat="1" ht="26.25" x14ac:dyDescent="0.25">
      <c r="B13" s="142"/>
      <c r="C13" s="2" t="s">
        <v>49</v>
      </c>
      <c r="D13" s="11">
        <v>1</v>
      </c>
      <c r="E13" s="12"/>
      <c r="F13" s="13"/>
      <c r="G13" s="12"/>
      <c r="H13" s="13"/>
      <c r="I13" s="12"/>
      <c r="J13" s="51"/>
      <c r="K13" s="5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2"/>
      <c r="AN13" s="53">
        <f>SUM(D13:AM13)</f>
        <v>1</v>
      </c>
      <c r="AO13" s="48"/>
      <c r="AP13" s="48"/>
      <c r="AQ13" s="48"/>
      <c r="AR13" s="49"/>
      <c r="AS13" s="48"/>
      <c r="AT13" s="48"/>
    </row>
    <row r="14" spans="2:46" s="4" customFormat="1" x14ac:dyDescent="0.25">
      <c r="B14" s="142"/>
      <c r="C14" s="3" t="s">
        <v>12</v>
      </c>
      <c r="D14" s="9"/>
      <c r="E14" s="8"/>
      <c r="F14" s="10"/>
      <c r="G14" s="8"/>
      <c r="H14" s="10"/>
      <c r="I14" s="8"/>
      <c r="J14" s="42"/>
      <c r="K14" s="43"/>
      <c r="L14" s="10"/>
      <c r="M14" s="8"/>
      <c r="N14" s="10"/>
      <c r="O14" s="8"/>
      <c r="P14" s="10"/>
      <c r="Q14" s="8"/>
      <c r="R14" s="10"/>
      <c r="S14" s="8"/>
      <c r="T14" s="10"/>
      <c r="U14" s="8"/>
      <c r="V14" s="10"/>
      <c r="W14" s="8"/>
      <c r="X14" s="10"/>
      <c r="Y14" s="8"/>
      <c r="Z14" s="10"/>
      <c r="AA14" s="8"/>
      <c r="AB14" s="10"/>
      <c r="AC14" s="8"/>
      <c r="AD14" s="10"/>
      <c r="AE14" s="8"/>
      <c r="AF14" s="10"/>
      <c r="AG14" s="8"/>
      <c r="AH14" s="10"/>
      <c r="AI14" s="8"/>
      <c r="AJ14" s="10"/>
      <c r="AK14" s="8"/>
      <c r="AL14" s="10"/>
      <c r="AM14" s="8"/>
      <c r="AN14" s="50"/>
      <c r="AO14" s="48"/>
      <c r="AP14" s="48"/>
      <c r="AQ14" s="48"/>
      <c r="AR14" s="49"/>
      <c r="AS14" s="48"/>
      <c r="AT14" s="48"/>
    </row>
    <row r="15" spans="2:46" s="4" customFormat="1" ht="15.75" thickBot="1" x14ac:dyDescent="0.3">
      <c r="B15" s="143"/>
      <c r="C15" s="20" t="s">
        <v>13</v>
      </c>
      <c r="D15" s="54"/>
      <c r="E15" s="25"/>
      <c r="F15" s="26"/>
      <c r="G15" s="25"/>
      <c r="H15" s="26"/>
      <c r="I15" s="25"/>
      <c r="J15" s="55"/>
      <c r="K15" s="56"/>
      <c r="L15" s="26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25"/>
      <c r="Z15" s="26"/>
      <c r="AA15" s="25"/>
      <c r="AB15" s="26"/>
      <c r="AC15" s="25"/>
      <c r="AD15" s="26"/>
      <c r="AE15" s="25"/>
      <c r="AF15" s="26"/>
      <c r="AG15" s="25"/>
      <c r="AH15" s="26"/>
      <c r="AI15" s="25"/>
      <c r="AJ15" s="26"/>
      <c r="AK15" s="25"/>
      <c r="AL15" s="26"/>
      <c r="AM15" s="25"/>
      <c r="AN15" s="57"/>
      <c r="AO15" s="58"/>
      <c r="AP15" s="58"/>
      <c r="AQ15" s="58"/>
      <c r="AR15" s="59"/>
      <c r="AS15" s="58"/>
      <c r="AT15" s="58"/>
    </row>
    <row r="16" spans="2:46" s="4" customFormat="1" x14ac:dyDescent="0.25">
      <c r="B16" s="144" t="s">
        <v>3</v>
      </c>
      <c r="C16" s="19" t="s">
        <v>14</v>
      </c>
      <c r="D16" s="60"/>
      <c r="E16" s="8"/>
      <c r="F16" s="24">
        <v>5</v>
      </c>
      <c r="G16" s="23">
        <v>1</v>
      </c>
      <c r="H16" s="24"/>
      <c r="I16" s="23"/>
      <c r="J16" s="61">
        <v>1</v>
      </c>
      <c r="K16" s="62">
        <v>2</v>
      </c>
      <c r="L16" s="24">
        <v>1</v>
      </c>
      <c r="M16" s="23"/>
      <c r="N16" s="24"/>
      <c r="O16" s="23">
        <v>1</v>
      </c>
      <c r="P16" s="24"/>
      <c r="Q16" s="23">
        <v>2</v>
      </c>
      <c r="R16" s="24"/>
      <c r="S16" s="23">
        <v>2</v>
      </c>
      <c r="T16" s="24">
        <v>1</v>
      </c>
      <c r="U16" s="23">
        <v>1</v>
      </c>
      <c r="V16" s="24">
        <v>5</v>
      </c>
      <c r="W16" s="23"/>
      <c r="X16" s="24"/>
      <c r="Y16" s="23"/>
      <c r="Z16" s="24">
        <v>9</v>
      </c>
      <c r="AA16" s="23"/>
      <c r="AB16" s="24"/>
      <c r="AC16" s="23"/>
      <c r="AD16" s="24">
        <v>1</v>
      </c>
      <c r="AE16" s="23"/>
      <c r="AF16" s="24">
        <v>2</v>
      </c>
      <c r="AG16" s="23"/>
      <c r="AH16" s="24"/>
      <c r="AI16" s="23"/>
      <c r="AJ16" s="24"/>
      <c r="AK16" s="23">
        <v>1</v>
      </c>
      <c r="AL16" s="24">
        <v>5</v>
      </c>
      <c r="AM16" s="23">
        <v>2</v>
      </c>
      <c r="AN16" s="63">
        <f>SUM(D16:AM16)</f>
        <v>42</v>
      </c>
      <c r="AO16" s="64">
        <f>AN16+AN17+AN18</f>
        <v>79</v>
      </c>
      <c r="AP16" s="64">
        <f>F16+G16+J16+K16+O16+Q16+Q17</f>
        <v>15</v>
      </c>
      <c r="AQ16" s="64">
        <f>AO16-AP16</f>
        <v>64</v>
      </c>
      <c r="AR16" s="65"/>
      <c r="AS16" s="66">
        <f>(AP16*100)/AP49</f>
        <v>11.450381679389313</v>
      </c>
      <c r="AT16" s="66">
        <f>(AQ16*100)/AQ49</f>
        <v>9.5522388059701484</v>
      </c>
    </row>
    <row r="17" spans="2:46" s="4" customFormat="1" x14ac:dyDescent="0.25">
      <c r="B17" s="142"/>
      <c r="C17" s="3" t="s">
        <v>15</v>
      </c>
      <c r="D17" s="9"/>
      <c r="E17" s="67">
        <v>1</v>
      </c>
      <c r="F17" s="10">
        <v>1</v>
      </c>
      <c r="G17" s="8"/>
      <c r="H17" s="10"/>
      <c r="I17" s="8"/>
      <c r="J17" s="42"/>
      <c r="K17" s="43"/>
      <c r="L17" s="10"/>
      <c r="M17" s="8"/>
      <c r="N17" s="10"/>
      <c r="O17" s="8">
        <v>1</v>
      </c>
      <c r="P17" s="10"/>
      <c r="Q17" s="8">
        <v>3</v>
      </c>
      <c r="R17" s="10"/>
      <c r="S17" s="8"/>
      <c r="T17" s="10"/>
      <c r="U17" s="8"/>
      <c r="V17" s="10"/>
      <c r="W17" s="8"/>
      <c r="X17" s="10"/>
      <c r="Y17" s="8">
        <v>1</v>
      </c>
      <c r="Z17" s="10">
        <v>10</v>
      </c>
      <c r="AA17" s="8">
        <v>7</v>
      </c>
      <c r="AB17" s="10">
        <v>3</v>
      </c>
      <c r="AC17" s="8"/>
      <c r="AD17" s="10">
        <v>5</v>
      </c>
      <c r="AE17" s="8">
        <v>2</v>
      </c>
      <c r="AF17" s="10"/>
      <c r="AG17" s="8"/>
      <c r="AH17" s="10"/>
      <c r="AI17" s="8"/>
      <c r="AJ17" s="10"/>
      <c r="AK17" s="8">
        <v>2</v>
      </c>
      <c r="AL17" s="10"/>
      <c r="AM17" s="8"/>
      <c r="AN17" s="50">
        <f>SUM(D17:AM17)</f>
        <v>36</v>
      </c>
      <c r="AO17" s="68"/>
      <c r="AP17" s="68"/>
      <c r="AQ17" s="68"/>
      <c r="AR17" s="69"/>
      <c r="AS17" s="48"/>
      <c r="AT17" s="48"/>
    </row>
    <row r="18" spans="2:46" s="4" customFormat="1" ht="26.25" thickBot="1" x14ac:dyDescent="0.3">
      <c r="B18" s="143"/>
      <c r="C18" s="20" t="s">
        <v>16</v>
      </c>
      <c r="D18" s="54"/>
      <c r="E18" s="25"/>
      <c r="F18" s="26"/>
      <c r="G18" s="25"/>
      <c r="H18" s="26"/>
      <c r="I18" s="25"/>
      <c r="J18" s="55"/>
      <c r="K18" s="56"/>
      <c r="L18" s="26"/>
      <c r="M18" s="25">
        <v>1</v>
      </c>
      <c r="N18" s="26"/>
      <c r="O18" s="25"/>
      <c r="P18" s="26"/>
      <c r="Q18" s="25"/>
      <c r="R18" s="26"/>
      <c r="S18" s="25"/>
      <c r="T18" s="26"/>
      <c r="U18" s="25"/>
      <c r="V18" s="26"/>
      <c r="W18" s="25"/>
      <c r="X18" s="26"/>
      <c r="Y18" s="25"/>
      <c r="Z18" s="26"/>
      <c r="AA18" s="25"/>
      <c r="AB18" s="26"/>
      <c r="AC18" s="25"/>
      <c r="AD18" s="26"/>
      <c r="AE18" s="25"/>
      <c r="AF18" s="26"/>
      <c r="AG18" s="25"/>
      <c r="AH18" s="26"/>
      <c r="AI18" s="25"/>
      <c r="AJ18" s="26"/>
      <c r="AK18" s="25"/>
      <c r="AL18" s="26"/>
      <c r="AM18" s="25"/>
      <c r="AN18" s="50">
        <f>SUM(D18:AM18)</f>
        <v>1</v>
      </c>
      <c r="AO18" s="70"/>
      <c r="AP18" s="70"/>
      <c r="AQ18" s="70"/>
      <c r="AR18" s="71"/>
      <c r="AS18" s="58"/>
      <c r="AT18" s="58"/>
    </row>
    <row r="19" spans="2:46" s="4" customFormat="1" ht="25.5" x14ac:dyDescent="0.25">
      <c r="B19" s="144" t="s">
        <v>4</v>
      </c>
      <c r="C19" s="19" t="s">
        <v>17</v>
      </c>
      <c r="D19" s="60"/>
      <c r="E19" s="23"/>
      <c r="F19" s="24"/>
      <c r="G19" s="23"/>
      <c r="H19" s="24"/>
      <c r="I19" s="23"/>
      <c r="J19" s="61"/>
      <c r="K19" s="62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/>
      <c r="AF19" s="24"/>
      <c r="AG19" s="23"/>
      <c r="AH19" s="24"/>
      <c r="AI19" s="23"/>
      <c r="AJ19" s="24"/>
      <c r="AK19" s="23"/>
      <c r="AL19" s="24"/>
      <c r="AM19" s="23"/>
      <c r="AN19" s="72"/>
      <c r="AO19" s="64">
        <f>AN19+AN20+AN21+AN22+AN23+AN24+AN25</f>
        <v>156</v>
      </c>
      <c r="AP19" s="64">
        <f>F22+J21+J22+K21+K22+O21+O22+Q21</f>
        <v>22</v>
      </c>
      <c r="AQ19" s="64">
        <f>AO19-AP19</f>
        <v>134</v>
      </c>
      <c r="AR19" s="65"/>
      <c r="AS19" s="66">
        <f>(AP19*100)/AP49</f>
        <v>16.793893129770993</v>
      </c>
      <c r="AT19" s="66">
        <f>(AQ19*100)/AQ49</f>
        <v>20</v>
      </c>
    </row>
    <row r="20" spans="2:46" s="4" customFormat="1" ht="26.25" x14ac:dyDescent="0.25">
      <c r="B20" s="142"/>
      <c r="C20" s="2" t="s">
        <v>38</v>
      </c>
      <c r="D20" s="11"/>
      <c r="E20" s="12"/>
      <c r="F20" s="13"/>
      <c r="G20" s="12"/>
      <c r="H20" s="13"/>
      <c r="I20" s="12"/>
      <c r="J20" s="51"/>
      <c r="K20" s="5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>
        <v>2</v>
      </c>
      <c r="AF20" s="13"/>
      <c r="AG20" s="12"/>
      <c r="AH20" s="13"/>
      <c r="AI20" s="12"/>
      <c r="AJ20" s="13"/>
      <c r="AK20" s="12"/>
      <c r="AL20" s="13"/>
      <c r="AM20" s="12"/>
      <c r="AN20" s="50">
        <f>SUM(D20:AM20)</f>
        <v>2</v>
      </c>
      <c r="AO20" s="68"/>
      <c r="AP20" s="68"/>
      <c r="AQ20" s="68"/>
      <c r="AR20" s="69"/>
      <c r="AS20" s="48"/>
      <c r="AT20" s="48"/>
    </row>
    <row r="21" spans="2:46" s="4" customFormat="1" x14ac:dyDescent="0.25">
      <c r="B21" s="142"/>
      <c r="C21" s="2" t="s">
        <v>37</v>
      </c>
      <c r="D21" s="11">
        <v>1</v>
      </c>
      <c r="E21" s="12"/>
      <c r="F21" s="13">
        <v>2</v>
      </c>
      <c r="G21" s="12"/>
      <c r="H21" s="13"/>
      <c r="I21" s="12">
        <v>1</v>
      </c>
      <c r="J21" s="51">
        <v>4</v>
      </c>
      <c r="K21" s="52">
        <v>4</v>
      </c>
      <c r="L21" s="13">
        <v>5</v>
      </c>
      <c r="M21" s="12">
        <v>3</v>
      </c>
      <c r="N21" s="13">
        <v>1</v>
      </c>
      <c r="O21" s="12">
        <v>1</v>
      </c>
      <c r="P21" s="13">
        <v>1</v>
      </c>
      <c r="Q21" s="12">
        <v>4</v>
      </c>
      <c r="R21" s="13"/>
      <c r="S21" s="12">
        <v>8</v>
      </c>
      <c r="T21" s="13">
        <v>3</v>
      </c>
      <c r="U21" s="12">
        <v>3</v>
      </c>
      <c r="V21" s="13">
        <v>3</v>
      </c>
      <c r="W21" s="12">
        <v>2</v>
      </c>
      <c r="X21" s="13"/>
      <c r="Y21" s="12"/>
      <c r="Z21" s="13">
        <v>5</v>
      </c>
      <c r="AA21" s="12">
        <v>5</v>
      </c>
      <c r="AB21" s="13">
        <v>5</v>
      </c>
      <c r="AC21" s="12">
        <v>3</v>
      </c>
      <c r="AD21" s="13">
        <v>2</v>
      </c>
      <c r="AE21" s="12">
        <v>2</v>
      </c>
      <c r="AF21" s="13"/>
      <c r="AG21" s="12"/>
      <c r="AH21" s="13"/>
      <c r="AI21" s="12"/>
      <c r="AJ21" s="13">
        <v>2</v>
      </c>
      <c r="AK21" s="12">
        <v>2</v>
      </c>
      <c r="AL21" s="13">
        <v>2</v>
      </c>
      <c r="AM21" s="12"/>
      <c r="AN21" s="73">
        <f>SUM(D21:AM21)</f>
        <v>74</v>
      </c>
      <c r="AO21" s="68"/>
      <c r="AP21" s="68"/>
      <c r="AQ21" s="68"/>
      <c r="AR21" s="69"/>
      <c r="AS21" s="48"/>
      <c r="AT21" s="48"/>
    </row>
    <row r="22" spans="2:46" s="4" customFormat="1" x14ac:dyDescent="0.25">
      <c r="B22" s="142"/>
      <c r="C22" s="3" t="s">
        <v>18</v>
      </c>
      <c r="D22" s="9"/>
      <c r="E22" s="8">
        <v>2</v>
      </c>
      <c r="F22" s="10">
        <v>1</v>
      </c>
      <c r="G22" s="8"/>
      <c r="H22" s="10"/>
      <c r="I22" s="8">
        <v>5</v>
      </c>
      <c r="J22" s="42">
        <v>2</v>
      </c>
      <c r="K22" s="43">
        <v>2</v>
      </c>
      <c r="L22" s="10">
        <v>2</v>
      </c>
      <c r="M22" s="8">
        <v>5</v>
      </c>
      <c r="N22" s="10"/>
      <c r="O22" s="8">
        <v>4</v>
      </c>
      <c r="P22" s="10"/>
      <c r="Q22" s="8">
        <v>2</v>
      </c>
      <c r="R22" s="10"/>
      <c r="S22" s="8">
        <v>3</v>
      </c>
      <c r="T22" s="10">
        <v>3</v>
      </c>
      <c r="U22" s="8">
        <v>4</v>
      </c>
      <c r="V22" s="10"/>
      <c r="W22" s="8">
        <v>2</v>
      </c>
      <c r="X22" s="10"/>
      <c r="Y22" s="8"/>
      <c r="Z22" s="10">
        <v>4</v>
      </c>
      <c r="AA22" s="8">
        <v>6</v>
      </c>
      <c r="AB22" s="10"/>
      <c r="AC22" s="8">
        <v>2</v>
      </c>
      <c r="AD22" s="10">
        <v>1</v>
      </c>
      <c r="AE22" s="8">
        <v>5</v>
      </c>
      <c r="AF22" s="10"/>
      <c r="AG22" s="8">
        <v>2</v>
      </c>
      <c r="AH22" s="10"/>
      <c r="AI22" s="8"/>
      <c r="AJ22" s="10"/>
      <c r="AK22" s="8">
        <v>2</v>
      </c>
      <c r="AL22" s="10"/>
      <c r="AM22" s="8">
        <v>1</v>
      </c>
      <c r="AN22" s="47">
        <f>SUM(D22:AM22)</f>
        <v>60</v>
      </c>
      <c r="AO22" s="68"/>
      <c r="AP22" s="68"/>
      <c r="AQ22" s="68"/>
      <c r="AR22" s="69"/>
      <c r="AS22" s="48"/>
      <c r="AT22" s="48"/>
    </row>
    <row r="23" spans="2:46" s="4" customFormat="1" ht="15" customHeight="1" x14ac:dyDescent="0.25">
      <c r="B23" s="142"/>
      <c r="C23" s="3" t="s">
        <v>19</v>
      </c>
      <c r="D23" s="9"/>
      <c r="E23" s="8"/>
      <c r="F23" s="10"/>
      <c r="G23" s="8"/>
      <c r="H23" s="10">
        <v>2</v>
      </c>
      <c r="I23" s="8">
        <v>1</v>
      </c>
      <c r="J23" s="42">
        <v>2</v>
      </c>
      <c r="K23" s="43"/>
      <c r="L23" s="10"/>
      <c r="M23" s="8"/>
      <c r="N23" s="10"/>
      <c r="O23" s="8"/>
      <c r="P23" s="10"/>
      <c r="Q23" s="8"/>
      <c r="R23" s="10"/>
      <c r="S23" s="8">
        <v>1</v>
      </c>
      <c r="T23" s="10">
        <v>1</v>
      </c>
      <c r="U23" s="8">
        <v>2</v>
      </c>
      <c r="V23" s="10"/>
      <c r="W23" s="8"/>
      <c r="X23" s="10">
        <v>1</v>
      </c>
      <c r="Y23" s="8"/>
      <c r="Z23" s="10">
        <v>1</v>
      </c>
      <c r="AA23" s="8">
        <v>3</v>
      </c>
      <c r="AB23" s="10"/>
      <c r="AC23" s="8">
        <v>2</v>
      </c>
      <c r="AD23" s="10">
        <v>2</v>
      </c>
      <c r="AE23" s="8"/>
      <c r="AF23" s="10"/>
      <c r="AG23" s="8"/>
      <c r="AH23" s="10"/>
      <c r="AI23" s="8"/>
      <c r="AJ23" s="10"/>
      <c r="AK23" s="8"/>
      <c r="AL23" s="10">
        <v>2</v>
      </c>
      <c r="AM23" s="8"/>
      <c r="AN23" s="47">
        <f>SUM(D23:AM23)</f>
        <v>20</v>
      </c>
      <c r="AO23" s="68"/>
      <c r="AP23" s="68"/>
      <c r="AQ23" s="68"/>
      <c r="AR23" s="69"/>
      <c r="AS23" s="48"/>
      <c r="AT23" s="48"/>
    </row>
    <row r="24" spans="2:46" s="4" customFormat="1" ht="26.25" x14ac:dyDescent="0.25">
      <c r="B24" s="142"/>
      <c r="C24" s="2" t="s">
        <v>39</v>
      </c>
      <c r="D24" s="11"/>
      <c r="E24" s="12"/>
      <c r="F24" s="13"/>
      <c r="G24" s="12"/>
      <c r="H24" s="13"/>
      <c r="I24" s="12"/>
      <c r="J24" s="51"/>
      <c r="K24" s="5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73"/>
      <c r="AO24" s="68"/>
      <c r="AP24" s="68"/>
      <c r="AQ24" s="68"/>
      <c r="AR24" s="69"/>
      <c r="AS24" s="48"/>
      <c r="AT24" s="48"/>
    </row>
    <row r="25" spans="2:46" s="4" customFormat="1" ht="26.25" thickBot="1" x14ac:dyDescent="0.3">
      <c r="B25" s="143"/>
      <c r="C25" s="20" t="s">
        <v>20</v>
      </c>
      <c r="D25" s="54"/>
      <c r="E25" s="25"/>
      <c r="F25" s="26"/>
      <c r="G25" s="25"/>
      <c r="H25" s="26"/>
      <c r="I25" s="25"/>
      <c r="J25" s="55"/>
      <c r="K25" s="56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25"/>
      <c r="Z25" s="26"/>
      <c r="AA25" s="25"/>
      <c r="AB25" s="26"/>
      <c r="AC25" s="25"/>
      <c r="AD25" s="26"/>
      <c r="AE25" s="25"/>
      <c r="AF25" s="26"/>
      <c r="AG25" s="25"/>
      <c r="AH25" s="26"/>
      <c r="AI25" s="25"/>
      <c r="AJ25" s="26"/>
      <c r="AK25" s="25"/>
      <c r="AL25" s="26"/>
      <c r="AM25" s="25"/>
      <c r="AN25" s="74"/>
      <c r="AO25" s="70"/>
      <c r="AP25" s="70"/>
      <c r="AQ25" s="70"/>
      <c r="AR25" s="71"/>
      <c r="AS25" s="58"/>
      <c r="AT25" s="58"/>
    </row>
    <row r="26" spans="2:46" s="4" customFormat="1" ht="24.75" customHeight="1" x14ac:dyDescent="0.25">
      <c r="B26" s="144" t="s">
        <v>5</v>
      </c>
      <c r="C26" s="19" t="s">
        <v>21</v>
      </c>
      <c r="D26" s="60"/>
      <c r="E26" s="23"/>
      <c r="F26" s="24"/>
      <c r="G26" s="23"/>
      <c r="H26" s="24"/>
      <c r="I26" s="23"/>
      <c r="J26" s="61"/>
      <c r="K26" s="62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/>
      <c r="AF26" s="24"/>
      <c r="AG26" s="23"/>
      <c r="AH26" s="24"/>
      <c r="AI26" s="23"/>
      <c r="AJ26" s="24"/>
      <c r="AK26" s="23"/>
      <c r="AL26" s="24"/>
      <c r="AM26" s="23"/>
      <c r="AN26" s="72"/>
      <c r="AO26" s="64">
        <f>AN26+AN27+AN28+AN29+AN30+AN31+AN32+AN33+AN34+AN35+AN36+AN37+AN38+AN39+AN40</f>
        <v>237</v>
      </c>
      <c r="AP26" s="64">
        <f>F27+F28+G28+G32+F32+F34+J28+K28+J32+K32+J34+O28+O29+Q28+Q32+P32+P34+X34+Y32+AF32+AF34+AG32+AG34</f>
        <v>56</v>
      </c>
      <c r="AQ26" s="64">
        <f>AO26-AP26</f>
        <v>181</v>
      </c>
      <c r="AR26" s="65"/>
      <c r="AS26" s="66">
        <f>(AP26*100)/AP49</f>
        <v>42.748091603053432</v>
      </c>
      <c r="AT26" s="66">
        <f>(AQ26*100)/AQ49</f>
        <v>27.014925373134329</v>
      </c>
    </row>
    <row r="27" spans="2:46" s="4" customFormat="1" x14ac:dyDescent="0.25">
      <c r="B27" s="142"/>
      <c r="C27" s="3" t="s">
        <v>22</v>
      </c>
      <c r="D27" s="9"/>
      <c r="E27" s="8"/>
      <c r="F27" s="10">
        <v>1</v>
      </c>
      <c r="G27" s="8"/>
      <c r="H27" s="10"/>
      <c r="I27" s="8">
        <v>3</v>
      </c>
      <c r="J27" s="42"/>
      <c r="K27" s="43"/>
      <c r="L27" s="10"/>
      <c r="M27" s="8"/>
      <c r="N27" s="10"/>
      <c r="O27" s="8"/>
      <c r="P27" s="10"/>
      <c r="Q27" s="8"/>
      <c r="R27" s="10"/>
      <c r="S27" s="8">
        <v>6</v>
      </c>
      <c r="T27" s="10"/>
      <c r="U27" s="8"/>
      <c r="V27" s="10"/>
      <c r="W27" s="8"/>
      <c r="X27" s="10"/>
      <c r="Y27" s="8"/>
      <c r="Z27" s="10"/>
      <c r="AA27" s="8">
        <v>1</v>
      </c>
      <c r="AB27" s="10"/>
      <c r="AC27" s="8">
        <v>1</v>
      </c>
      <c r="AD27" s="10"/>
      <c r="AE27" s="8"/>
      <c r="AF27" s="10"/>
      <c r="AG27" s="8"/>
      <c r="AH27" s="10"/>
      <c r="AI27" s="8"/>
      <c r="AJ27" s="10"/>
      <c r="AK27" s="8"/>
      <c r="AL27" s="10"/>
      <c r="AM27" s="8"/>
      <c r="AN27" s="47">
        <f>SUM(D27:AM27)</f>
        <v>12</v>
      </c>
      <c r="AO27" s="68"/>
      <c r="AP27" s="68"/>
      <c r="AQ27" s="68"/>
      <c r="AR27" s="69"/>
      <c r="AS27" s="48"/>
      <c r="AT27" s="48"/>
    </row>
    <row r="28" spans="2:46" s="4" customFormat="1" ht="25.5" x14ac:dyDescent="0.25">
      <c r="B28" s="142"/>
      <c r="C28" s="3" t="s">
        <v>23</v>
      </c>
      <c r="D28" s="9"/>
      <c r="E28" s="8"/>
      <c r="F28" s="10"/>
      <c r="G28" s="8"/>
      <c r="H28" s="10"/>
      <c r="I28" s="8"/>
      <c r="J28" s="42"/>
      <c r="K28" s="43"/>
      <c r="L28" s="10"/>
      <c r="M28" s="8"/>
      <c r="N28" s="10"/>
      <c r="O28" s="8"/>
      <c r="P28" s="10"/>
      <c r="Q28" s="8"/>
      <c r="R28" s="10"/>
      <c r="S28" s="8"/>
      <c r="T28" s="10"/>
      <c r="U28" s="8"/>
      <c r="V28" s="10"/>
      <c r="W28" s="8"/>
      <c r="X28" s="10"/>
      <c r="Y28" s="8"/>
      <c r="Z28" s="10"/>
      <c r="AA28" s="8"/>
      <c r="AB28" s="10"/>
      <c r="AC28" s="8"/>
      <c r="AD28" s="10"/>
      <c r="AE28" s="8"/>
      <c r="AF28" s="10"/>
      <c r="AG28" s="8"/>
      <c r="AH28" s="10"/>
      <c r="AI28" s="8"/>
      <c r="AJ28" s="10"/>
      <c r="AK28" s="8"/>
      <c r="AL28" s="10"/>
      <c r="AM28" s="8"/>
      <c r="AN28" s="47">
        <f>SUM(D28:AM28)</f>
        <v>0</v>
      </c>
      <c r="AO28" s="68"/>
      <c r="AP28" s="68"/>
      <c r="AQ28" s="68"/>
      <c r="AR28" s="69"/>
      <c r="AS28" s="48"/>
      <c r="AT28" s="48"/>
    </row>
    <row r="29" spans="2:46" s="4" customFormat="1" x14ac:dyDescent="0.25">
      <c r="B29" s="142"/>
      <c r="C29" s="3" t="s">
        <v>24</v>
      </c>
      <c r="D29" s="9"/>
      <c r="E29" s="8">
        <v>6</v>
      </c>
      <c r="F29" s="10"/>
      <c r="G29" s="8"/>
      <c r="H29" s="10"/>
      <c r="I29" s="8"/>
      <c r="J29" s="42"/>
      <c r="K29" s="43"/>
      <c r="L29" s="10"/>
      <c r="M29" s="8"/>
      <c r="N29" s="10"/>
      <c r="O29" s="8">
        <v>3</v>
      </c>
      <c r="P29" s="10"/>
      <c r="Q29" s="8"/>
      <c r="R29" s="10"/>
      <c r="S29" s="8">
        <v>6</v>
      </c>
      <c r="T29" s="10"/>
      <c r="U29" s="8">
        <v>2</v>
      </c>
      <c r="V29" s="10"/>
      <c r="W29" s="8"/>
      <c r="X29" s="10"/>
      <c r="Y29" s="8"/>
      <c r="Z29" s="10"/>
      <c r="AA29" s="8"/>
      <c r="AB29" s="10"/>
      <c r="AC29" s="8"/>
      <c r="AD29" s="10"/>
      <c r="AE29" s="8">
        <v>1</v>
      </c>
      <c r="AF29" s="10"/>
      <c r="AG29" s="8"/>
      <c r="AH29" s="10"/>
      <c r="AI29" s="8"/>
      <c r="AJ29" s="10"/>
      <c r="AK29" s="8">
        <v>6</v>
      </c>
      <c r="AL29" s="10"/>
      <c r="AM29" s="8"/>
      <c r="AN29" s="47">
        <f>SUM(D29:AM29)</f>
        <v>24</v>
      </c>
      <c r="AO29" s="68"/>
      <c r="AP29" s="68"/>
      <c r="AQ29" s="68"/>
      <c r="AR29" s="69"/>
      <c r="AS29" s="48"/>
      <c r="AT29" s="48"/>
    </row>
    <row r="30" spans="2:46" s="4" customFormat="1" ht="25.5" x14ac:dyDescent="0.25">
      <c r="B30" s="142"/>
      <c r="C30" s="3" t="s">
        <v>25</v>
      </c>
      <c r="D30" s="9"/>
      <c r="E30" s="8"/>
      <c r="F30" s="10"/>
      <c r="G30" s="8"/>
      <c r="H30" s="10"/>
      <c r="I30" s="8"/>
      <c r="J30" s="42"/>
      <c r="K30" s="43"/>
      <c r="L30" s="10"/>
      <c r="M30" s="8"/>
      <c r="N30" s="10"/>
      <c r="O30" s="8"/>
      <c r="P30" s="10"/>
      <c r="Q30" s="8"/>
      <c r="R30" s="10"/>
      <c r="S30" s="8"/>
      <c r="T30" s="10"/>
      <c r="U30" s="8"/>
      <c r="V30" s="10"/>
      <c r="W30" s="8"/>
      <c r="X30" s="10"/>
      <c r="Y30" s="8"/>
      <c r="Z30" s="10"/>
      <c r="AA30" s="8"/>
      <c r="AB30" s="10"/>
      <c r="AC30" s="8"/>
      <c r="AD30" s="10"/>
      <c r="AE30" s="8"/>
      <c r="AF30" s="10"/>
      <c r="AG30" s="8"/>
      <c r="AH30" s="10"/>
      <c r="AI30" s="8"/>
      <c r="AJ30" s="10"/>
      <c r="AK30" s="8"/>
      <c r="AL30" s="10"/>
      <c r="AM30" s="8"/>
      <c r="AN30" s="47"/>
      <c r="AO30" s="68"/>
      <c r="AP30" s="68"/>
      <c r="AQ30" s="68"/>
      <c r="AR30" s="69"/>
      <c r="AS30" s="48"/>
      <c r="AT30" s="48"/>
    </row>
    <row r="31" spans="2:46" s="4" customFormat="1" x14ac:dyDescent="0.25">
      <c r="B31" s="142"/>
      <c r="C31" s="3" t="s">
        <v>26</v>
      </c>
      <c r="D31" s="9">
        <v>6</v>
      </c>
      <c r="E31" s="8">
        <v>1</v>
      </c>
      <c r="F31" s="10">
        <v>1</v>
      </c>
      <c r="G31" s="8"/>
      <c r="H31" s="10"/>
      <c r="I31" s="8"/>
      <c r="J31" s="42"/>
      <c r="K31" s="43"/>
      <c r="L31" s="10">
        <v>1</v>
      </c>
      <c r="M31" s="8"/>
      <c r="N31" s="10"/>
      <c r="O31" s="8"/>
      <c r="P31" s="10"/>
      <c r="Q31" s="8"/>
      <c r="R31" s="10"/>
      <c r="S31" s="8"/>
      <c r="T31" s="10">
        <v>1</v>
      </c>
      <c r="U31" s="8"/>
      <c r="V31" s="10"/>
      <c r="W31" s="8"/>
      <c r="X31" s="10"/>
      <c r="Y31" s="8"/>
      <c r="Z31" s="10"/>
      <c r="AA31" s="8"/>
      <c r="AB31" s="10">
        <v>2</v>
      </c>
      <c r="AC31" s="8"/>
      <c r="AD31" s="10"/>
      <c r="AE31" s="8"/>
      <c r="AF31" s="10"/>
      <c r="AG31" s="8"/>
      <c r="AH31" s="10"/>
      <c r="AI31" s="8"/>
      <c r="AJ31" s="10"/>
      <c r="AK31" s="8"/>
      <c r="AL31" s="10"/>
      <c r="AM31" s="8"/>
      <c r="AN31" s="47">
        <f>SUM(D31:AM31)</f>
        <v>12</v>
      </c>
      <c r="AO31" s="68"/>
      <c r="AP31" s="68"/>
      <c r="AQ31" s="68"/>
      <c r="AR31" s="69"/>
      <c r="AS31" s="48"/>
      <c r="AT31" s="48"/>
    </row>
    <row r="32" spans="2:46" s="4" customFormat="1" ht="26.25" x14ac:dyDescent="0.25">
      <c r="B32" s="142"/>
      <c r="C32" s="2" t="s">
        <v>40</v>
      </c>
      <c r="D32" s="11">
        <v>1</v>
      </c>
      <c r="E32" s="12"/>
      <c r="F32" s="13">
        <v>2</v>
      </c>
      <c r="G32" s="12">
        <v>3</v>
      </c>
      <c r="H32" s="13"/>
      <c r="I32" s="12">
        <v>1</v>
      </c>
      <c r="J32" s="51">
        <v>2</v>
      </c>
      <c r="K32" s="52">
        <v>1</v>
      </c>
      <c r="L32" s="13">
        <v>1</v>
      </c>
      <c r="M32" s="12">
        <v>1</v>
      </c>
      <c r="N32" s="13"/>
      <c r="O32" s="12">
        <v>2</v>
      </c>
      <c r="P32" s="13">
        <v>6</v>
      </c>
      <c r="Q32" s="12">
        <v>1</v>
      </c>
      <c r="R32" s="13"/>
      <c r="S32" s="12"/>
      <c r="T32" s="13">
        <v>2</v>
      </c>
      <c r="U32" s="12"/>
      <c r="V32" s="13"/>
      <c r="W32" s="12"/>
      <c r="X32" s="13"/>
      <c r="Y32" s="12">
        <v>6</v>
      </c>
      <c r="Z32" s="13"/>
      <c r="AA32" s="12">
        <v>2</v>
      </c>
      <c r="AB32" s="13">
        <v>3</v>
      </c>
      <c r="AC32" s="12">
        <v>1</v>
      </c>
      <c r="AD32" s="13"/>
      <c r="AE32" s="12"/>
      <c r="AF32" s="13">
        <v>7</v>
      </c>
      <c r="AG32" s="12">
        <v>8</v>
      </c>
      <c r="AH32" s="13"/>
      <c r="AI32" s="12"/>
      <c r="AJ32" s="13"/>
      <c r="AK32" s="12"/>
      <c r="AL32" s="13"/>
      <c r="AM32" s="12"/>
      <c r="AN32" s="73">
        <f>SUM(D32:AM32)</f>
        <v>50</v>
      </c>
      <c r="AO32" s="68"/>
      <c r="AP32" s="68"/>
      <c r="AQ32" s="68"/>
      <c r="AR32" s="69"/>
      <c r="AS32" s="48"/>
      <c r="AT32" s="48"/>
    </row>
    <row r="33" spans="1:46" s="4" customFormat="1" ht="26.25" x14ac:dyDescent="0.25">
      <c r="B33" s="142"/>
      <c r="C33" s="2" t="s">
        <v>41</v>
      </c>
      <c r="D33" s="11"/>
      <c r="E33" s="12"/>
      <c r="F33" s="13"/>
      <c r="G33" s="12"/>
      <c r="H33" s="13"/>
      <c r="I33" s="12">
        <v>7</v>
      </c>
      <c r="J33" s="51"/>
      <c r="K33" s="52"/>
      <c r="L33" s="13"/>
      <c r="M33" s="12">
        <v>7</v>
      </c>
      <c r="N33" s="13"/>
      <c r="O33" s="12"/>
      <c r="P33" s="13"/>
      <c r="Q33" s="12"/>
      <c r="R33" s="13"/>
      <c r="S33" s="12">
        <v>14</v>
      </c>
      <c r="T33" s="13">
        <v>1</v>
      </c>
      <c r="U33" s="12">
        <v>6</v>
      </c>
      <c r="V33" s="13"/>
      <c r="W33" s="12"/>
      <c r="X33" s="13"/>
      <c r="Y33" s="12"/>
      <c r="Z33" s="13"/>
      <c r="AA33" s="12">
        <v>1</v>
      </c>
      <c r="AB33" s="13"/>
      <c r="AC33" s="12">
        <v>3</v>
      </c>
      <c r="AD33" s="13"/>
      <c r="AE33" s="12"/>
      <c r="AF33" s="13"/>
      <c r="AG33" s="12"/>
      <c r="AH33" s="13"/>
      <c r="AI33" s="12"/>
      <c r="AJ33" s="13"/>
      <c r="AK33" s="12">
        <v>1</v>
      </c>
      <c r="AL33" s="13"/>
      <c r="AM33" s="12">
        <v>5</v>
      </c>
      <c r="AN33" s="73">
        <f>SUM(D33:AM33)</f>
        <v>45</v>
      </c>
      <c r="AO33" s="68"/>
      <c r="AP33" s="68"/>
      <c r="AQ33" s="68"/>
      <c r="AR33" s="69"/>
      <c r="AS33" s="48"/>
      <c r="AT33" s="48"/>
    </row>
    <row r="34" spans="1:46" s="4" customFormat="1" x14ac:dyDescent="0.25">
      <c r="B34" s="142"/>
      <c r="C34" s="2" t="s">
        <v>42</v>
      </c>
      <c r="D34" s="11">
        <v>4</v>
      </c>
      <c r="E34" s="12">
        <v>3</v>
      </c>
      <c r="F34" s="13">
        <v>2</v>
      </c>
      <c r="G34" s="12">
        <v>1</v>
      </c>
      <c r="H34" s="13"/>
      <c r="I34" s="12">
        <v>3</v>
      </c>
      <c r="J34" s="51">
        <v>2</v>
      </c>
      <c r="K34" s="52"/>
      <c r="L34" s="13">
        <v>2</v>
      </c>
      <c r="M34" s="12">
        <v>3</v>
      </c>
      <c r="N34" s="13"/>
      <c r="O34" s="12">
        <v>2</v>
      </c>
      <c r="P34" s="13">
        <v>2</v>
      </c>
      <c r="Q34" s="12">
        <v>2</v>
      </c>
      <c r="R34" s="13"/>
      <c r="S34" s="12">
        <v>1</v>
      </c>
      <c r="T34" s="13">
        <v>4</v>
      </c>
      <c r="U34" s="12">
        <v>1</v>
      </c>
      <c r="V34" s="13"/>
      <c r="W34" s="12">
        <v>1</v>
      </c>
      <c r="X34" s="13">
        <v>3</v>
      </c>
      <c r="Y34" s="12"/>
      <c r="Z34" s="13">
        <v>5</v>
      </c>
      <c r="AA34" s="12">
        <v>2</v>
      </c>
      <c r="AB34" s="13">
        <v>1</v>
      </c>
      <c r="AC34" s="12"/>
      <c r="AD34" s="13">
        <v>4</v>
      </c>
      <c r="AE34" s="12">
        <v>4</v>
      </c>
      <c r="AF34" s="13">
        <v>5</v>
      </c>
      <c r="AG34" s="12">
        <v>2</v>
      </c>
      <c r="AH34" s="13"/>
      <c r="AI34" s="12">
        <v>4</v>
      </c>
      <c r="AJ34" s="13">
        <v>4</v>
      </c>
      <c r="AK34" s="12"/>
      <c r="AL34" s="13">
        <v>4</v>
      </c>
      <c r="AM34" s="12">
        <v>4</v>
      </c>
      <c r="AN34" s="73">
        <f>SUM(D34:AM34)</f>
        <v>75</v>
      </c>
      <c r="AO34" s="68"/>
      <c r="AP34" s="68"/>
      <c r="AQ34" s="68"/>
      <c r="AR34" s="69"/>
      <c r="AS34" s="48"/>
      <c r="AT34" s="48"/>
    </row>
    <row r="35" spans="1:46" s="4" customFormat="1" ht="26.25" x14ac:dyDescent="0.25">
      <c r="B35" s="142"/>
      <c r="C35" s="2" t="s">
        <v>43</v>
      </c>
      <c r="D35" s="11">
        <v>5</v>
      </c>
      <c r="E35" s="12">
        <v>4</v>
      </c>
      <c r="F35" s="13"/>
      <c r="G35" s="12"/>
      <c r="H35" s="13"/>
      <c r="I35" s="12">
        <v>1</v>
      </c>
      <c r="J35" s="51"/>
      <c r="K35" s="52"/>
      <c r="L35" s="13"/>
      <c r="M35" s="12"/>
      <c r="N35" s="13"/>
      <c r="O35" s="12"/>
      <c r="P35" s="13">
        <v>1</v>
      </c>
      <c r="Q35" s="12"/>
      <c r="R35" s="13"/>
      <c r="S35" s="12">
        <v>2</v>
      </c>
      <c r="T35" s="13"/>
      <c r="U35" s="12"/>
      <c r="V35" s="13"/>
      <c r="W35" s="12"/>
      <c r="X35" s="13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>
        <v>1</v>
      </c>
      <c r="AK35" s="12">
        <v>1</v>
      </c>
      <c r="AL35" s="13"/>
      <c r="AM35" s="12"/>
      <c r="AN35" s="73">
        <f>SUM(D35:AM35)</f>
        <v>15</v>
      </c>
      <c r="AO35" s="68"/>
      <c r="AP35" s="68"/>
      <c r="AQ35" s="68"/>
      <c r="AR35" s="69"/>
      <c r="AS35" s="48"/>
      <c r="AT35" s="48"/>
    </row>
    <row r="36" spans="1:46" s="4" customFormat="1" ht="26.25" x14ac:dyDescent="0.25">
      <c r="B36" s="142"/>
      <c r="C36" s="2" t="s">
        <v>44</v>
      </c>
      <c r="D36" s="11"/>
      <c r="E36" s="12"/>
      <c r="F36" s="13"/>
      <c r="G36" s="12"/>
      <c r="H36" s="13"/>
      <c r="I36" s="12"/>
      <c r="J36" s="51"/>
      <c r="K36" s="5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2"/>
      <c r="AN36" s="73"/>
      <c r="AO36" s="68"/>
      <c r="AP36" s="68"/>
      <c r="AQ36" s="68"/>
      <c r="AR36" s="69"/>
      <c r="AS36" s="48"/>
      <c r="AT36" s="48"/>
    </row>
    <row r="37" spans="1:46" s="4" customFormat="1" x14ac:dyDescent="0.25">
      <c r="B37" s="142"/>
      <c r="C37" s="2" t="s">
        <v>45</v>
      </c>
      <c r="D37" s="11"/>
      <c r="E37" s="12"/>
      <c r="F37" s="13"/>
      <c r="G37" s="12"/>
      <c r="H37" s="13"/>
      <c r="I37" s="12"/>
      <c r="J37" s="51"/>
      <c r="K37" s="5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2"/>
      <c r="AD37" s="13"/>
      <c r="AE37" s="12"/>
      <c r="AF37" s="13"/>
      <c r="AG37" s="12"/>
      <c r="AH37" s="13"/>
      <c r="AI37" s="12"/>
      <c r="AJ37" s="13"/>
      <c r="AK37" s="12"/>
      <c r="AL37" s="13">
        <v>3</v>
      </c>
      <c r="AM37" s="12"/>
      <c r="AN37" s="73">
        <f>SUM(D37:AM37)</f>
        <v>3</v>
      </c>
      <c r="AO37" s="68"/>
      <c r="AP37" s="68"/>
      <c r="AQ37" s="68"/>
      <c r="AR37" s="69"/>
      <c r="AS37" s="48"/>
      <c r="AT37" s="48"/>
    </row>
    <row r="38" spans="1:46" s="4" customFormat="1" ht="29.25" customHeight="1" x14ac:dyDescent="0.25">
      <c r="B38" s="142"/>
      <c r="C38" s="3" t="s">
        <v>27</v>
      </c>
      <c r="D38" s="9"/>
      <c r="E38" s="8">
        <v>1</v>
      </c>
      <c r="F38" s="10"/>
      <c r="G38" s="8"/>
      <c r="H38" s="10"/>
      <c r="I38" s="8"/>
      <c r="J38" s="42"/>
      <c r="K38" s="43"/>
      <c r="L38" s="10"/>
      <c r="M38" s="8"/>
      <c r="N38" s="10"/>
      <c r="O38" s="8"/>
      <c r="P38" s="10"/>
      <c r="Q38" s="8"/>
      <c r="R38" s="10"/>
      <c r="S38" s="8"/>
      <c r="T38" s="10"/>
      <c r="U38" s="8"/>
      <c r="V38" s="10"/>
      <c r="W38" s="8"/>
      <c r="X38" s="10"/>
      <c r="Y38" s="8"/>
      <c r="Z38" s="10"/>
      <c r="AA38" s="8"/>
      <c r="AB38" s="10"/>
      <c r="AC38" s="8"/>
      <c r="AD38" s="10"/>
      <c r="AE38" s="8"/>
      <c r="AF38" s="10"/>
      <c r="AG38" s="8"/>
      <c r="AH38" s="10"/>
      <c r="AI38" s="8"/>
      <c r="AJ38" s="10"/>
      <c r="AK38" s="8"/>
      <c r="AL38" s="10"/>
      <c r="AM38" s="8"/>
      <c r="AN38" s="73">
        <f>SUM(D38:AM38)</f>
        <v>1</v>
      </c>
      <c r="AO38" s="68"/>
      <c r="AP38" s="68"/>
      <c r="AQ38" s="68"/>
      <c r="AR38" s="69"/>
      <c r="AS38" s="48"/>
      <c r="AT38" s="48"/>
    </row>
    <row r="39" spans="1:46" s="4" customFormat="1" ht="25.5" x14ac:dyDescent="0.25">
      <c r="B39" s="142"/>
      <c r="C39" s="3" t="s">
        <v>28</v>
      </c>
      <c r="D39" s="9"/>
      <c r="E39" s="8"/>
      <c r="F39" s="10"/>
      <c r="G39" s="8"/>
      <c r="H39" s="10"/>
      <c r="I39" s="8"/>
      <c r="J39" s="42"/>
      <c r="K39" s="43"/>
      <c r="L39" s="10"/>
      <c r="M39" s="8"/>
      <c r="N39" s="10"/>
      <c r="O39" s="8"/>
      <c r="P39" s="10"/>
      <c r="Q39" s="8"/>
      <c r="R39" s="10"/>
      <c r="S39" s="8"/>
      <c r="T39" s="10"/>
      <c r="U39" s="8"/>
      <c r="V39" s="10"/>
      <c r="W39" s="8"/>
      <c r="X39" s="10"/>
      <c r="Y39" s="8"/>
      <c r="Z39" s="10"/>
      <c r="AA39" s="8"/>
      <c r="AB39" s="10"/>
      <c r="AC39" s="8"/>
      <c r="AD39" s="10"/>
      <c r="AE39" s="8"/>
      <c r="AF39" s="10"/>
      <c r="AG39" s="8"/>
      <c r="AH39" s="10"/>
      <c r="AI39" s="8"/>
      <c r="AJ39" s="10"/>
      <c r="AK39" s="8"/>
      <c r="AL39" s="10"/>
      <c r="AM39" s="8"/>
      <c r="AN39" s="50"/>
      <c r="AO39" s="68"/>
      <c r="AP39" s="68"/>
      <c r="AQ39" s="68"/>
      <c r="AR39" s="69"/>
      <c r="AS39" s="48"/>
      <c r="AT39" s="48"/>
    </row>
    <row r="40" spans="1:46" s="4" customFormat="1" ht="26.25" thickBot="1" x14ac:dyDescent="0.3">
      <c r="B40" s="143"/>
      <c r="C40" s="20" t="s">
        <v>29</v>
      </c>
      <c r="D40" s="54"/>
      <c r="E40" s="25"/>
      <c r="F40" s="26"/>
      <c r="G40" s="25"/>
      <c r="H40" s="26"/>
      <c r="I40" s="25"/>
      <c r="J40" s="55"/>
      <c r="K40" s="56"/>
      <c r="L40" s="26"/>
      <c r="M40" s="25"/>
      <c r="N40" s="26"/>
      <c r="O40" s="25"/>
      <c r="P40" s="26"/>
      <c r="Q40" s="25"/>
      <c r="R40" s="26"/>
      <c r="S40" s="25"/>
      <c r="T40" s="26"/>
      <c r="U40" s="25"/>
      <c r="V40" s="26"/>
      <c r="W40" s="25"/>
      <c r="X40" s="26"/>
      <c r="Y40" s="25"/>
      <c r="Z40" s="26"/>
      <c r="AA40" s="25"/>
      <c r="AB40" s="26"/>
      <c r="AC40" s="25"/>
      <c r="AD40" s="26"/>
      <c r="AE40" s="25"/>
      <c r="AF40" s="26"/>
      <c r="AG40" s="25"/>
      <c r="AH40" s="26"/>
      <c r="AI40" s="25"/>
      <c r="AJ40" s="26"/>
      <c r="AK40" s="25"/>
      <c r="AL40" s="26"/>
      <c r="AM40" s="25"/>
      <c r="AN40" s="57"/>
      <c r="AO40" s="70"/>
      <c r="AP40" s="70"/>
      <c r="AQ40" s="70"/>
      <c r="AR40" s="71"/>
      <c r="AS40" s="58"/>
      <c r="AT40" s="58"/>
    </row>
    <row r="41" spans="1:46" s="4" customFormat="1" ht="25.5" x14ac:dyDescent="0.25">
      <c r="B41" s="144" t="s">
        <v>6</v>
      </c>
      <c r="C41" s="19" t="s">
        <v>30</v>
      </c>
      <c r="D41" s="60">
        <v>1</v>
      </c>
      <c r="E41" s="23">
        <v>3</v>
      </c>
      <c r="F41" s="24"/>
      <c r="G41" s="23"/>
      <c r="H41" s="24">
        <v>1</v>
      </c>
      <c r="I41" s="23"/>
      <c r="J41" s="61"/>
      <c r="K41" s="62">
        <v>2</v>
      </c>
      <c r="L41" s="24">
        <v>3</v>
      </c>
      <c r="M41" s="23">
        <v>4</v>
      </c>
      <c r="N41" s="24">
        <v>4</v>
      </c>
      <c r="O41" s="23"/>
      <c r="P41" s="24"/>
      <c r="Q41" s="23"/>
      <c r="R41" s="24"/>
      <c r="S41" s="23">
        <v>6</v>
      </c>
      <c r="T41" s="24">
        <v>4</v>
      </c>
      <c r="U41" s="23">
        <v>1</v>
      </c>
      <c r="V41" s="24"/>
      <c r="W41" s="23"/>
      <c r="X41" s="24"/>
      <c r="Y41" s="23">
        <v>2</v>
      </c>
      <c r="Z41" s="24">
        <v>8</v>
      </c>
      <c r="AA41" s="23">
        <v>6</v>
      </c>
      <c r="AB41" s="24">
        <v>4</v>
      </c>
      <c r="AC41" s="23">
        <v>10</v>
      </c>
      <c r="AD41" s="24"/>
      <c r="AE41" s="23">
        <v>3</v>
      </c>
      <c r="AF41" s="24">
        <v>2</v>
      </c>
      <c r="AG41" s="23"/>
      <c r="AH41" s="24"/>
      <c r="AI41" s="23"/>
      <c r="AJ41" s="24">
        <v>5</v>
      </c>
      <c r="AK41" s="23">
        <v>11</v>
      </c>
      <c r="AL41" s="24"/>
      <c r="AM41" s="23">
        <v>4</v>
      </c>
      <c r="AN41" s="63">
        <f>SUM(D41:AM41)</f>
        <v>84</v>
      </c>
      <c r="AO41" s="64">
        <f>AN41+AN42+AN43+AN44</f>
        <v>84</v>
      </c>
      <c r="AP41" s="64">
        <f>F44+G44+J44+K44+P44+Q44+X44+Y44+Y41+AF41+AF44+AG44</f>
        <v>4</v>
      </c>
      <c r="AQ41" s="64">
        <f>AO41-AP41</f>
        <v>80</v>
      </c>
      <c r="AR41" s="65"/>
      <c r="AS41" s="66">
        <f>(AP41*100)/AP49</f>
        <v>3.053435114503817</v>
      </c>
      <c r="AT41" s="66">
        <f>(AQ41*100)/AQ49</f>
        <v>11.940298507462687</v>
      </c>
    </row>
    <row r="42" spans="1:46" s="4" customFormat="1" ht="25.5" x14ac:dyDescent="0.25">
      <c r="B42" s="142"/>
      <c r="C42" s="3" t="s">
        <v>31</v>
      </c>
      <c r="D42" s="9"/>
      <c r="E42" s="8"/>
      <c r="F42" s="10"/>
      <c r="G42" s="8"/>
      <c r="H42" s="10"/>
      <c r="I42" s="8"/>
      <c r="J42" s="42"/>
      <c r="K42" s="43"/>
      <c r="L42" s="10"/>
      <c r="M42" s="8"/>
      <c r="N42" s="10"/>
      <c r="O42" s="8"/>
      <c r="P42" s="10"/>
      <c r="Q42" s="8"/>
      <c r="R42" s="10"/>
      <c r="S42" s="8"/>
      <c r="T42" s="10"/>
      <c r="U42" s="8"/>
      <c r="V42" s="10"/>
      <c r="W42" s="8"/>
      <c r="X42" s="10"/>
      <c r="Y42" s="8"/>
      <c r="Z42" s="10"/>
      <c r="AA42" s="8"/>
      <c r="AB42" s="10"/>
      <c r="AC42" s="8"/>
      <c r="AD42" s="10"/>
      <c r="AE42" s="8"/>
      <c r="AF42" s="10"/>
      <c r="AG42" s="8"/>
      <c r="AH42" s="10"/>
      <c r="AI42" s="8"/>
      <c r="AJ42" s="10"/>
      <c r="AK42" s="8"/>
      <c r="AL42" s="10"/>
      <c r="AM42" s="8"/>
      <c r="AN42" s="50"/>
      <c r="AO42" s="68"/>
      <c r="AP42" s="68"/>
      <c r="AQ42" s="68"/>
      <c r="AR42" s="69"/>
      <c r="AS42" s="48"/>
      <c r="AT42" s="48"/>
    </row>
    <row r="43" spans="1:46" s="4" customFormat="1" x14ac:dyDescent="0.25">
      <c r="B43" s="142"/>
      <c r="C43" s="3" t="s">
        <v>32</v>
      </c>
      <c r="D43" s="9"/>
      <c r="E43" s="8"/>
      <c r="F43" s="10"/>
      <c r="G43" s="8"/>
      <c r="H43" s="10"/>
      <c r="I43" s="8"/>
      <c r="J43" s="42"/>
      <c r="K43" s="43"/>
      <c r="L43" s="10"/>
      <c r="M43" s="8"/>
      <c r="N43" s="10"/>
      <c r="O43" s="8"/>
      <c r="P43" s="10"/>
      <c r="Q43" s="8"/>
      <c r="R43" s="10"/>
      <c r="S43" s="8"/>
      <c r="T43" s="10"/>
      <c r="U43" s="8"/>
      <c r="V43" s="10"/>
      <c r="W43" s="8"/>
      <c r="X43" s="10"/>
      <c r="Y43" s="8"/>
      <c r="Z43" s="10"/>
      <c r="AA43" s="8"/>
      <c r="AB43" s="10"/>
      <c r="AC43" s="8"/>
      <c r="AD43" s="10"/>
      <c r="AE43" s="8"/>
      <c r="AF43" s="10"/>
      <c r="AG43" s="8"/>
      <c r="AH43" s="10"/>
      <c r="AI43" s="8"/>
      <c r="AJ43" s="10"/>
      <c r="AK43" s="8"/>
      <c r="AL43" s="10"/>
      <c r="AM43" s="8"/>
      <c r="AN43" s="50"/>
      <c r="AO43" s="68"/>
      <c r="AP43" s="68"/>
      <c r="AQ43" s="68"/>
      <c r="AR43" s="69"/>
      <c r="AS43" s="48"/>
      <c r="AT43" s="48"/>
    </row>
    <row r="44" spans="1:46" s="4" customFormat="1" ht="39" thickBot="1" x14ac:dyDescent="0.3">
      <c r="B44" s="143"/>
      <c r="C44" s="20" t="s">
        <v>33</v>
      </c>
      <c r="D44" s="54"/>
      <c r="E44" s="25"/>
      <c r="F44" s="26"/>
      <c r="G44" s="25"/>
      <c r="H44" s="26"/>
      <c r="I44" s="25"/>
      <c r="J44" s="55"/>
      <c r="K44" s="56"/>
      <c r="L44" s="26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25"/>
      <c r="Z44" s="26"/>
      <c r="AA44" s="25"/>
      <c r="AB44" s="26"/>
      <c r="AC44" s="25"/>
      <c r="AD44" s="26"/>
      <c r="AE44" s="25"/>
      <c r="AF44" s="26"/>
      <c r="AG44" s="25"/>
      <c r="AH44" s="26"/>
      <c r="AI44" s="25"/>
      <c r="AJ44" s="26"/>
      <c r="AK44" s="25"/>
      <c r="AL44" s="26"/>
      <c r="AM44" s="25"/>
      <c r="AN44" s="57"/>
      <c r="AO44" s="70"/>
      <c r="AP44" s="70"/>
      <c r="AQ44" s="70"/>
      <c r="AR44" s="71"/>
      <c r="AS44" s="58"/>
      <c r="AT44" s="58"/>
    </row>
    <row r="45" spans="1:46" s="4" customFormat="1" x14ac:dyDescent="0.25">
      <c r="A45" s="5"/>
      <c r="B45" s="144" t="s">
        <v>36</v>
      </c>
      <c r="C45" s="19" t="s">
        <v>34</v>
      </c>
      <c r="D45" s="60"/>
      <c r="E45" s="23"/>
      <c r="F45" s="24"/>
      <c r="G45" s="23"/>
      <c r="H45" s="24"/>
      <c r="I45" s="23"/>
      <c r="J45" s="61"/>
      <c r="K45" s="62"/>
      <c r="L45" s="24"/>
      <c r="M45" s="23"/>
      <c r="N45" s="24"/>
      <c r="O45" s="23"/>
      <c r="P45" s="24">
        <v>2</v>
      </c>
      <c r="Q45" s="23"/>
      <c r="R45" s="24"/>
      <c r="S45" s="23">
        <v>1</v>
      </c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4"/>
      <c r="AK45" s="23"/>
      <c r="AL45" s="24"/>
      <c r="AM45" s="23"/>
      <c r="AN45" s="63">
        <f>SUM(D45:AM45)</f>
        <v>3</v>
      </c>
      <c r="AO45" s="64">
        <f>AN45+AN46+AN47+AN48</f>
        <v>117</v>
      </c>
      <c r="AP45" s="64">
        <f>J46+K46+O46+P46+P45+Y46+AG46</f>
        <v>26</v>
      </c>
      <c r="AQ45" s="64">
        <f>AO45-AP45</f>
        <v>91</v>
      </c>
      <c r="AR45" s="65"/>
      <c r="AS45" s="66">
        <f>(AP45*100)/AP49</f>
        <v>19.847328244274809</v>
      </c>
      <c r="AT45" s="66">
        <f>(AQ45*100)/AQ49</f>
        <v>13.582089552238806</v>
      </c>
    </row>
    <row r="46" spans="1:46" s="4" customFormat="1" x14ac:dyDescent="0.25">
      <c r="A46" s="5"/>
      <c r="B46" s="142"/>
      <c r="C46" s="3" t="s">
        <v>35</v>
      </c>
      <c r="D46" s="9">
        <v>7</v>
      </c>
      <c r="E46" s="8"/>
      <c r="F46" s="10"/>
      <c r="G46" s="8">
        <v>1</v>
      </c>
      <c r="H46" s="10">
        <v>2</v>
      </c>
      <c r="I46" s="8">
        <v>9</v>
      </c>
      <c r="J46" s="42">
        <v>7</v>
      </c>
      <c r="K46" s="43">
        <v>3</v>
      </c>
      <c r="L46" s="10">
        <v>9</v>
      </c>
      <c r="M46" s="8">
        <v>9</v>
      </c>
      <c r="N46" s="10"/>
      <c r="O46" s="8">
        <v>1</v>
      </c>
      <c r="P46" s="10">
        <v>5</v>
      </c>
      <c r="Q46" s="8">
        <v>1</v>
      </c>
      <c r="R46" s="10"/>
      <c r="S46" s="8">
        <v>1</v>
      </c>
      <c r="T46" s="10">
        <v>2</v>
      </c>
      <c r="U46" s="8">
        <v>5</v>
      </c>
      <c r="V46" s="10"/>
      <c r="W46" s="8">
        <v>1</v>
      </c>
      <c r="X46" s="10"/>
      <c r="Y46" s="8">
        <v>6</v>
      </c>
      <c r="Z46" s="10">
        <v>9</v>
      </c>
      <c r="AA46" s="8">
        <v>3</v>
      </c>
      <c r="AB46" s="10">
        <v>5</v>
      </c>
      <c r="AC46" s="8">
        <v>5</v>
      </c>
      <c r="AD46" s="10">
        <v>4</v>
      </c>
      <c r="AE46" s="8">
        <v>6</v>
      </c>
      <c r="AF46" s="10"/>
      <c r="AG46" s="8">
        <v>2</v>
      </c>
      <c r="AH46" s="10"/>
      <c r="AI46" s="8"/>
      <c r="AJ46" s="10">
        <v>4</v>
      </c>
      <c r="AK46" s="8">
        <v>4</v>
      </c>
      <c r="AL46" s="10"/>
      <c r="AM46" s="8">
        <v>3</v>
      </c>
      <c r="AN46" s="50">
        <f>SUM(D46:AM46)</f>
        <v>114</v>
      </c>
      <c r="AO46" s="68"/>
      <c r="AP46" s="68"/>
      <c r="AQ46" s="68"/>
      <c r="AR46" s="69"/>
      <c r="AS46" s="68"/>
      <c r="AT46" s="68"/>
    </row>
    <row r="47" spans="1:46" s="4" customFormat="1" ht="26.25" x14ac:dyDescent="0.25">
      <c r="A47" s="5"/>
      <c r="B47" s="142"/>
      <c r="C47" s="2" t="s">
        <v>50</v>
      </c>
      <c r="D47" s="11"/>
      <c r="E47" s="12"/>
      <c r="F47" s="13"/>
      <c r="G47" s="12"/>
      <c r="H47" s="13"/>
      <c r="I47" s="12"/>
      <c r="J47" s="51"/>
      <c r="K47" s="5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2"/>
      <c r="AN47" s="53"/>
      <c r="AO47" s="68"/>
      <c r="AP47" s="68"/>
      <c r="AQ47" s="68"/>
      <c r="AR47" s="69"/>
      <c r="AS47" s="68"/>
      <c r="AT47" s="68"/>
    </row>
    <row r="48" spans="1:46" s="4" customFormat="1" ht="27" thickBot="1" x14ac:dyDescent="0.3">
      <c r="A48" s="6"/>
      <c r="B48" s="143"/>
      <c r="C48" s="15" t="s">
        <v>51</v>
      </c>
      <c r="D48" s="16"/>
      <c r="E48" s="17"/>
      <c r="F48" s="18"/>
      <c r="G48" s="17"/>
      <c r="H48" s="18"/>
      <c r="I48" s="17"/>
      <c r="J48" s="75"/>
      <c r="K48" s="76"/>
      <c r="L48" s="18"/>
      <c r="M48" s="17"/>
      <c r="N48" s="18"/>
      <c r="O48" s="17"/>
      <c r="P48" s="18"/>
      <c r="Q48" s="17"/>
      <c r="R48" s="18"/>
      <c r="S48" s="17"/>
      <c r="T48" s="18"/>
      <c r="U48" s="17"/>
      <c r="V48" s="18"/>
      <c r="W48" s="17"/>
      <c r="X48" s="18"/>
      <c r="Y48" s="17"/>
      <c r="Z48" s="18"/>
      <c r="AA48" s="17"/>
      <c r="AB48" s="18"/>
      <c r="AC48" s="17"/>
      <c r="AD48" s="18"/>
      <c r="AE48" s="17"/>
      <c r="AF48" s="18"/>
      <c r="AG48" s="17"/>
      <c r="AH48" s="18"/>
      <c r="AI48" s="17"/>
      <c r="AJ48" s="18"/>
      <c r="AK48" s="17"/>
      <c r="AL48" s="18"/>
      <c r="AM48" s="17"/>
      <c r="AN48" s="77"/>
      <c r="AO48" s="70"/>
      <c r="AP48" s="70"/>
      <c r="AQ48" s="70"/>
      <c r="AR48" s="71"/>
      <c r="AS48" s="70"/>
      <c r="AT48" s="70"/>
    </row>
    <row r="49" spans="2:46" s="78" customFormat="1" ht="29.25" customHeight="1" x14ac:dyDescent="0.2">
      <c r="B49" s="138" t="s">
        <v>73</v>
      </c>
      <c r="C49" s="139"/>
      <c r="D49" s="28">
        <f>SUM(D6:D48)</f>
        <v>31</v>
      </c>
      <c r="E49" s="79">
        <f>SUM(E6:E48)</f>
        <v>30</v>
      </c>
      <c r="F49" s="80">
        <f>SUM(F6:F48)</f>
        <v>16</v>
      </c>
      <c r="G49" s="79">
        <f t="shared" ref="G49:AL49" si="0">SUM(G6:G48)</f>
        <v>9</v>
      </c>
      <c r="H49" s="80">
        <f t="shared" si="0"/>
        <v>13</v>
      </c>
      <c r="I49" s="79">
        <f t="shared" si="0"/>
        <v>35</v>
      </c>
      <c r="J49" s="80">
        <f t="shared" si="0"/>
        <v>20</v>
      </c>
      <c r="K49" s="79">
        <f t="shared" si="0"/>
        <v>16</v>
      </c>
      <c r="L49" s="80">
        <f t="shared" si="0"/>
        <v>33</v>
      </c>
      <c r="M49" s="79">
        <f t="shared" si="0"/>
        <v>40</v>
      </c>
      <c r="N49" s="80">
        <f t="shared" si="0"/>
        <v>5</v>
      </c>
      <c r="O49" s="79">
        <f t="shared" si="0"/>
        <v>17</v>
      </c>
      <c r="P49" s="80">
        <f t="shared" si="0"/>
        <v>17</v>
      </c>
      <c r="Q49" s="79">
        <f t="shared" si="0"/>
        <v>15</v>
      </c>
      <c r="R49" s="80">
        <f t="shared" si="0"/>
        <v>0</v>
      </c>
      <c r="S49" s="79">
        <f t="shared" si="0"/>
        <v>71</v>
      </c>
      <c r="T49" s="80">
        <f t="shared" si="0"/>
        <v>26</v>
      </c>
      <c r="U49" s="79">
        <f t="shared" si="0"/>
        <v>30</v>
      </c>
      <c r="V49" s="80">
        <f t="shared" si="0"/>
        <v>8</v>
      </c>
      <c r="W49" s="79">
        <f t="shared" si="0"/>
        <v>7</v>
      </c>
      <c r="X49" s="80">
        <f t="shared" si="0"/>
        <v>6</v>
      </c>
      <c r="Y49" s="79">
        <f t="shared" si="0"/>
        <v>16</v>
      </c>
      <c r="Z49" s="80">
        <f t="shared" si="0"/>
        <v>62</v>
      </c>
      <c r="AA49" s="79">
        <f>SUM(AA6:AA48)</f>
        <v>40</v>
      </c>
      <c r="AB49" s="80">
        <f t="shared" si="0"/>
        <v>28</v>
      </c>
      <c r="AC49" s="79">
        <f t="shared" si="0"/>
        <v>32</v>
      </c>
      <c r="AD49" s="80">
        <f t="shared" si="0"/>
        <v>19</v>
      </c>
      <c r="AE49" s="79">
        <f t="shared" si="0"/>
        <v>27</v>
      </c>
      <c r="AF49" s="80">
        <f t="shared" si="0"/>
        <v>16</v>
      </c>
      <c r="AG49" s="79">
        <f t="shared" si="0"/>
        <v>14</v>
      </c>
      <c r="AH49" s="80">
        <f t="shared" si="0"/>
        <v>2</v>
      </c>
      <c r="AI49" s="79">
        <f t="shared" si="0"/>
        <v>8</v>
      </c>
      <c r="AJ49" s="80">
        <f t="shared" si="0"/>
        <v>16</v>
      </c>
      <c r="AK49" s="79">
        <f t="shared" si="0"/>
        <v>32</v>
      </c>
      <c r="AL49" s="80">
        <f t="shared" si="0"/>
        <v>24</v>
      </c>
      <c r="AM49" s="79">
        <f>SUM(AM6:AM48)</f>
        <v>20</v>
      </c>
      <c r="AN49" s="63">
        <f>AN46+AN45+AN44+AN41+AN37+AN35+AN34+AN33+AN32+AN31+AN29+AN28+AN27+AN23+AN22+AN21+AN17+AN16+AN13+AN9+AN8+AN7+AN6</f>
        <v>792</v>
      </c>
      <c r="AO49" s="81">
        <f>SUM(AO6:AO48)</f>
        <v>801</v>
      </c>
      <c r="AP49" s="81">
        <f>SUM(AP6:AP48)</f>
        <v>131</v>
      </c>
      <c r="AQ49" s="81">
        <f>SUM(AQ6:AQ48)</f>
        <v>670</v>
      </c>
      <c r="AR49" s="82"/>
      <c r="AS49" s="81">
        <f>SUM(AS6:AS48)</f>
        <v>100</v>
      </c>
      <c r="AT49" s="81">
        <f>SUM(AT6:AT48)</f>
        <v>100</v>
      </c>
    </row>
  </sheetData>
  <mergeCells count="34">
    <mergeCell ref="C1:C5"/>
    <mergeCell ref="B1:B5"/>
    <mergeCell ref="D1:AO2"/>
    <mergeCell ref="D3:E3"/>
    <mergeCell ref="AL3:AM3"/>
    <mergeCell ref="J3:K3"/>
    <mergeCell ref="AO3:AO5"/>
    <mergeCell ref="AN3:AN5"/>
    <mergeCell ref="R3:S3"/>
    <mergeCell ref="T3:U3"/>
    <mergeCell ref="H3:I3"/>
    <mergeCell ref="F3:G3"/>
    <mergeCell ref="AH3:AI3"/>
    <mergeCell ref="B16:B18"/>
    <mergeCell ref="B41:B44"/>
    <mergeCell ref="B45:B48"/>
    <mergeCell ref="B19:B25"/>
    <mergeCell ref="B26:B40"/>
    <mergeCell ref="AT3:AT5"/>
    <mergeCell ref="AS3:AS5"/>
    <mergeCell ref="AQ3:AQ5"/>
    <mergeCell ref="AP3:AP5"/>
    <mergeCell ref="B49:C49"/>
    <mergeCell ref="AJ3:AK3"/>
    <mergeCell ref="V3:W3"/>
    <mergeCell ref="X3:Y3"/>
    <mergeCell ref="Z3:AA3"/>
    <mergeCell ref="AB3:AC3"/>
    <mergeCell ref="AD3:AE3"/>
    <mergeCell ref="AF3:AG3"/>
    <mergeCell ref="L3:M3"/>
    <mergeCell ref="N3:O3"/>
    <mergeCell ref="P3:Q3"/>
    <mergeCell ref="B6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LORENA SANTOS GONZÁLEZ</dc:creator>
  <cp:lastModifiedBy>LEIDY TATIANA GALINDO LEDEZMA</cp:lastModifiedBy>
  <dcterms:created xsi:type="dcterms:W3CDTF">2017-02-07T15:43:26Z</dcterms:created>
  <dcterms:modified xsi:type="dcterms:W3CDTF">2017-12-12T15:59:18Z</dcterms:modified>
</cp:coreProperties>
</file>